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. XD DỰ TOÁN 2023\QUYẾT TOÁN 2023\CONG_KHAI_QUYET_TOAN_2023\"/>
    </mc:Choice>
  </mc:AlternateContent>
  <bookViews>
    <workbookView xWindow="0" yWindow="0" windowWidth="24000" windowHeight="9510"/>
  </bookViews>
  <sheets>
    <sheet name="Biểu CÔNG KHAI QT.2023" sheetId="1" r:id="rId1"/>
  </sheets>
  <externalReferences>
    <externalReference r:id="rId2"/>
  </externalReferences>
  <definedNames>
    <definedName name="\0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z">#REF!</definedName>
    <definedName name="_1">#REF!</definedName>
    <definedName name="_1000A01">#N/A</definedName>
    <definedName name="_2">#REF!</definedName>
    <definedName name="_2__CT_CB_KD_than_H__Néi">#REF!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16550">#REF!</definedName>
    <definedName name="_A65700">#REF!</definedName>
    <definedName name="_A65800">#REF!</definedName>
    <definedName name="_A66000">#REF!</definedName>
    <definedName name="_A67000">#REF!</definedName>
    <definedName name="_A68000">#REF!</definedName>
    <definedName name="_A70000">#REF!</definedName>
    <definedName name="_A75000">#REF!</definedName>
    <definedName name="_A85000">#REF!</definedName>
    <definedName name="_abb91">#REF!</definedName>
    <definedName name="_btc20">#REF!</definedName>
    <definedName name="_btc30">#REF!</definedName>
    <definedName name="_btc35">#REF!</definedName>
    <definedName name="_btm200">#REF!</definedName>
    <definedName name="_btm300">#REF!</definedName>
    <definedName name="_CON1">#REF!</definedName>
    <definedName name="_CON2">#REF!</definedName>
    <definedName name="_CT250">#REF!</definedName>
    <definedName name="_ddn400">#REF!</definedName>
    <definedName name="_ddn600">#REF!</definedName>
    <definedName name="_dgt100">#REF!</definedName>
    <definedName name="_Fill" hidden="1">#REF!</definedName>
    <definedName name="_xlnm._FilterDatabase" hidden="1">#REF!</definedName>
    <definedName name="_GID1">#REF!</definedName>
    <definedName name="_hh1">#REF!</definedName>
    <definedName name="_hh2">#REF!</definedName>
    <definedName name="_hso2">#REF!</definedName>
    <definedName name="_hso6">#REF!</definedName>
    <definedName name="_hso7">#REF!</definedName>
    <definedName name="_Key1" hidden="1">#REF!</definedName>
    <definedName name="_Key2" hidden="1">#REF!</definedName>
    <definedName name="_kha1">#REF!</definedName>
    <definedName name="_LTb40">#REF!</definedName>
    <definedName name="_ma1">#REF!</definedName>
    <definedName name="_MAC12">#REF!</definedName>
    <definedName name="_MAC46">#REF!</definedName>
    <definedName name="_nc25">#REF!</definedName>
    <definedName name="_nc27">#REF!</definedName>
    <definedName name="_nc3">#REF!</definedName>
    <definedName name="_nc32">#REF!</definedName>
    <definedName name="_nc35">#REF!</definedName>
    <definedName name="_nc37">#REF!</definedName>
    <definedName name="_nc4">#REF!</definedName>
    <definedName name="_nc45">#REF!</definedName>
    <definedName name="_nc5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oto1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4">#REF!</definedName>
    <definedName name="_tct3">#REF!</definedName>
    <definedName name="_tct5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t10">#REF!</definedName>
    <definedName name="_tt6">#REF!</definedName>
    <definedName name="_tz593">#REF!</definedName>
    <definedName name="_th100">#REF!</definedName>
    <definedName name="_TH160">#REF!</definedName>
    <definedName name="_TR250">#REF!</definedName>
    <definedName name="_tr375">#REF!</definedName>
    <definedName name="_VL100">#REF!</definedName>
    <definedName name="_VL200">#REF!</definedName>
    <definedName name="_VL250">#REF!</definedName>
    <definedName name="_xm4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#REF!</definedName>
    <definedName name="AB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#REF!</definedName>
    <definedName name="ag142X42">#REF!</definedName>
    <definedName name="ag15F80">#REF!</definedName>
    <definedName name="ag267N59">#REF!</definedName>
    <definedName name="All_Item">#REF!</definedName>
    <definedName name="ALPIN">#N/A</definedName>
    <definedName name="ALPJYOU">#N/A</definedName>
    <definedName name="ALPTOI">#N/A</definedName>
    <definedName name="amiang">#REF!</definedName>
    <definedName name="anscount" hidden="1">1</definedName>
    <definedName name="automat">#REF!</definedName>
    <definedName name="automat50">#REF!</definedName>
    <definedName name="B">#REF!</definedName>
    <definedName name="b_240">#REF!</definedName>
    <definedName name="b_280">#REF!</definedName>
    <definedName name="b_320">#REF!</definedName>
    <definedName name="ban">#REF!</definedName>
    <definedName name="bangciti">#REF!</definedName>
    <definedName name="Banggo">#REF!</definedName>
    <definedName name="BB">#REF!</definedName>
    <definedName name="bbkt">#REF!</definedName>
    <definedName name="bbtc">#REF!</definedName>
    <definedName name="bd">#REF!</definedName>
    <definedName name="bdht15nc">#REF!</definedName>
    <definedName name="bdht15vl">#REF!</definedName>
    <definedName name="bdht25nc">#REF!</definedName>
    <definedName name="bdht25vl">#REF!</definedName>
    <definedName name="bdht325nc">#REF!</definedName>
    <definedName name="bdht325vl">#REF!</definedName>
    <definedName name="bé_giao_th_ng">#REF!</definedName>
    <definedName name="bé_x_y_dùng">#REF!</definedName>
    <definedName name="Bgiang" hidden="1">{"'Sheet1'!$L$16"}</definedName>
    <definedName name="bien">#REF!</definedName>
    <definedName name="block">#REF!</definedName>
    <definedName name="BOQ">#REF!</definedName>
    <definedName name="botmau">#REF!</definedName>
    <definedName name="BT">#REF!</definedName>
    <definedName name="btai">#REF!</definedName>
    <definedName name="buoc">#REF!</definedName>
    <definedName name="BVCISUMMARY">#REF!</definedName>
    <definedName name="C_">#REF!</definedName>
    <definedName name="CABLE2">#REF!</definedName>
    <definedName name="cácte">#REF!</definedName>
    <definedName name="CAPDAT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">#REF!</definedName>
    <definedName name="CCS">#REF!</definedName>
    <definedName name="cd">#REF!</definedName>
    <definedName name="CDD">#REF!</definedName>
    <definedName name="CDDD">#REF!</definedName>
    <definedName name="cddd1p">#REF!</definedName>
    <definedName name="cddd3p">#REF!</definedName>
    <definedName name="cgionc">#REF!</definedName>
    <definedName name="cgiovl">#REF!</definedName>
    <definedName name="citidd">#REF!</definedName>
    <definedName name="CK">#REF!</definedName>
    <definedName name="cknc">#REF!</definedName>
    <definedName name="ckvl">#REF!</definedName>
    <definedName name="CLIENT">#REF!</definedName>
    <definedName name="clvc1">#REF!</definedName>
    <definedName name="CLVCTB">#REF!</definedName>
    <definedName name="CLVL">#REF!</definedName>
    <definedName name="cn">#REF!</definedName>
    <definedName name="CN3p">#REF!</definedName>
    <definedName name="Co">#REF!</definedName>
    <definedName name="COAT">#REF!</definedName>
    <definedName name="coc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ST_EQ">#REF!</definedName>
    <definedName name="CONG">#REF!</definedName>
    <definedName name="cong1x15">#REF!</definedName>
    <definedName name="Cot_thep">#REF!</definedName>
    <definedName name="COVER">#REF!</definedName>
    <definedName name="cp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c">#REF!</definedName>
    <definedName name="cpd">#REF!</definedName>
    <definedName name="cpdd">#REF!</definedName>
    <definedName name="cpdd1">#REF!</definedName>
    <definedName name="cpdd2">#REF!</definedName>
    <definedName name="cpI">#REF!</definedName>
    <definedName name="CPII">#REF!</definedName>
    <definedName name="cpkhac">#REF!</definedName>
    <definedName name="CPVC100">#REF!</definedName>
    <definedName name="CPVC1KM">#REF!</definedName>
    <definedName name="CPVCDN">#REF!</definedName>
    <definedName name="CRD">#REF!</definedName>
    <definedName name="_xlnm.Criteria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SVChat">#REF!</definedName>
    <definedName name="CT.M10.1">#REF!</definedName>
    <definedName name="CT.M10.2">#REF!</definedName>
    <definedName name="CT.MDT">#REF!</definedName>
    <definedName name="cti3x15">#REF!</definedName>
    <definedName name="cto">#REF!</definedName>
    <definedName name="cui">#REF!</definedName>
    <definedName name="culy1">#REF!</definedName>
    <definedName name="culy2">#REF!</definedName>
    <definedName name="culy3">#REF!</definedName>
    <definedName name="culy4">#REF!</definedName>
    <definedName name="culy5">#REF!</definedName>
    <definedName name="cuoc">#REF!</definedName>
    <definedName name="CURRENCY">#REF!</definedName>
    <definedName name="cv">#REF!</definedName>
    <definedName name="CV.M10.1">#REF!</definedName>
    <definedName name="CV.M10.2">#REF!</definedName>
    <definedName name="CV.MDT">#REF!</definedName>
    <definedName name="cvkhac">#REF!</definedName>
    <definedName name="CX">#REF!</definedName>
    <definedName name="cxhtnc">#REF!</definedName>
    <definedName name="cxhtvl">#REF!</definedName>
    <definedName name="cxnc">#REF!</definedName>
    <definedName name="cxvl">#REF!</definedName>
    <definedName name="cxxnc">#REF!</definedName>
    <definedName name="cxxvl">#REF!</definedName>
    <definedName name="CH">#REF!</definedName>
    <definedName name="chhtnc">#REF!</definedName>
    <definedName name="chhtvl">#REF!</definedName>
    <definedName name="chnc">#REF!</definedName>
    <definedName name="chon">#REF!</definedName>
    <definedName name="chongtron">#REF!</definedName>
    <definedName name="Chu">#REF!</definedName>
    <definedName name="chungloainhapthan">#REF!</definedName>
    <definedName name="chungloaiXNT">#REF!</definedName>
    <definedName name="chungloaixuatthan">#REF!</definedName>
    <definedName name="chvl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7101A_B">#REF!</definedName>
    <definedName name="D_Gia">#REF!</definedName>
    <definedName name="d1x2">#REF!</definedName>
    <definedName name="D1x49">#REF!</definedName>
    <definedName name="D1x49x49">#REF!</definedName>
    <definedName name="d24nc">#REF!</definedName>
    <definedName name="d24vl">#REF!</definedName>
    <definedName name="d2x4">#REF!</definedName>
    <definedName name="d4x6">#REF!</definedName>
    <definedName name="da">#REF!</definedName>
    <definedName name="da0.5">#REF!</definedName>
    <definedName name="danhmuc">#REF!</definedName>
    <definedName name="danhmucN">#REF!</definedName>
    <definedName name="DATA">#REF!</definedName>
    <definedName name="data1">#REF!</definedName>
    <definedName name="data17">#REF!</definedName>
    <definedName name="data18">#REF!</definedName>
    <definedName name="data20">#REF!</definedName>
    <definedName name="data2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#REF!</definedName>
    <definedName name="DataSort">#REF!</definedName>
    <definedName name="datrang">#REF!</definedName>
    <definedName name="daythep">#REF!</definedName>
    <definedName name="db">#REF!</definedName>
    <definedName name="dbs">#REF!</definedName>
    <definedName name="dcc">#REF!</definedName>
    <definedName name="dcl">#REF!</definedName>
    <definedName name="dd">#REF!</definedName>
    <definedName name="dd0.5x1">#REF!</definedName>
    <definedName name="dd1pnc">#REF!</definedName>
    <definedName name="dd1pvl">#REF!</definedName>
    <definedName name="dd1x2">#REF!</definedName>
    <definedName name="dd2x4">#REF!</definedName>
    <definedName name="dd3pctnc">#REF!</definedName>
    <definedName name="dd3pctvl">#REF!</definedName>
    <definedName name="dd3plmvl">#REF!</definedName>
    <definedName name="dd3pnc">#REF!</definedName>
    <definedName name="dd3pvl">#REF!</definedName>
    <definedName name="dd4x6">#REF!</definedName>
    <definedName name="dday">#REF!</definedName>
    <definedName name="ddhtnc">#REF!</definedName>
    <definedName name="ddhtvl">#REF!</definedName>
    <definedName name="ddia">#REF!</definedName>
    <definedName name="ddien">#REF!</definedName>
    <definedName name="ddt2nc">#REF!</definedName>
    <definedName name="ddt2vl">#REF!</definedName>
    <definedName name="ddtd3pnc">#REF!</definedName>
    <definedName name="ddtt1pnc">#REF!</definedName>
    <definedName name="ddtt1pvl">#REF!</definedName>
    <definedName name="ddtt3pnc">#REF!</definedName>
    <definedName name="ddtt3pvl">#REF!</definedName>
    <definedName name="den_bu">#REF!</definedName>
    <definedName name="det">#REF!</definedName>
    <definedName name="DG">#REF!</definedName>
    <definedName name="DGCTI592">#REF!</definedName>
    <definedName name="DGM">#REF!</definedName>
    <definedName name="dgnc">#REF!</definedName>
    <definedName name="DGTH">#REF!</definedName>
    <definedName name="DGTH1">#REF!</definedName>
    <definedName name="dgth2">#REF!</definedName>
    <definedName name="DGTR">#REF!</definedName>
    <definedName name="dgvl">#REF!</definedName>
    <definedName name="DGVL1">#REF!</definedName>
    <definedName name="DGVT">#REF!</definedName>
    <definedName name="dh">#REF!</definedName>
    <definedName name="dhb">#REF!</definedName>
    <definedName name="dhoa">#REF!</definedName>
    <definedName name="DL15HT">#REF!</definedName>
    <definedName name="DL16HT">#REF!</definedName>
    <definedName name="DL19HT">#REF!</definedName>
    <definedName name="DL20HT">#REF!</definedName>
    <definedName name="DM_MaTruong">#REF!</definedName>
    <definedName name="dmh">#REF!</definedName>
    <definedName name="dmld">#REF!</definedName>
    <definedName name="dmz">#REF!</definedName>
    <definedName name="dno">#REF!</definedName>
    <definedName name="doanh_nghiÖp_tØnh">#REF!</definedName>
    <definedName name="dongia">#REF!</definedName>
    <definedName name="dongia1">#REF!</definedName>
    <definedName name="ds1pnc">#REF!</definedName>
    <definedName name="ds1pvl">#REF!</definedName>
    <definedName name="ds3pnc">#REF!</definedName>
    <definedName name="ds3pvl">#REF!</definedName>
    <definedName name="dsct3pnc">#REF!</definedName>
    <definedName name="dsct3pvl">#REF!</definedName>
    <definedName name="DSUMDATA">#REF!</definedName>
    <definedName name="dtru">#REF!</definedName>
    <definedName name="dung">#REF!</definedName>
    <definedName name="dung1">#REF!</definedName>
    <definedName name="duong04">#REF!</definedName>
    <definedName name="duong1">#REF!</definedName>
    <definedName name="duong2">#REF!</definedName>
    <definedName name="duong3">#REF!</definedName>
    <definedName name="duong35">#REF!</definedName>
    <definedName name="duong4">#REF!</definedName>
    <definedName name="duong5">#REF!</definedName>
    <definedName name="DVKD">#REF!</definedName>
    <definedName name="ë">#REF!</definedName>
    <definedName name="ë74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">#REF!</definedName>
    <definedName name="f92F56">#REF!</definedName>
    <definedName name="FACTOR">#REF!</definedName>
    <definedName name="fff" hidden="1">{"'Sheet1'!$L$16"}</definedName>
    <definedName name="FP">#REF!</definedName>
    <definedName name="g" hidden="1">{"'Sheet1'!$L$16"}</definedName>
    <definedName name="g40g40">#REF!</definedName>
    <definedName name="Gachce">#REF!</definedName>
    <definedName name="gachvo">#REF!</definedName>
    <definedName name="gbt">#REF!</definedName>
    <definedName name="gc">#REF!</definedName>
    <definedName name="gchong">#REF!</definedName>
    <definedName name="gd">#REF!</definedName>
    <definedName name="gl3p">#REF!</definedName>
    <definedName name="GO.110">#REF!</definedName>
    <definedName name="GO.25">#REF!</definedName>
    <definedName name="GO.39">#REF!</definedName>
    <definedName name="GO.52">#REF!</definedName>
    <definedName name="GO.65">#REF!</definedName>
    <definedName name="GO.81">#REF!</definedName>
    <definedName name="GO.9">#REF!</definedName>
    <definedName name="GoBack">#REF!</definedName>
    <definedName name="goc">#REF!</definedName>
    <definedName name="gochong">#REF!</definedName>
    <definedName name="gochongcay">#REF!</definedName>
    <definedName name="gonep">#REF!</definedName>
    <definedName name="GPT_GROUNDING_PT">#REF!</definedName>
    <definedName name="gv">#REF!</definedName>
    <definedName name="gvl">#REF!</definedName>
    <definedName name="gx">#REF!</definedName>
    <definedName name="Gxet">#REF!</definedName>
    <definedName name="gia">#REF!</definedName>
    <definedName name="Gia_tien">#REF!</definedName>
    <definedName name="gia_tien_BTN">#REF!</definedName>
    <definedName name="giacong">#REF!</definedName>
    <definedName name="GiaoVien">#REF!</definedName>
    <definedName name="giatrinhap">#REF!</definedName>
    <definedName name="giatrixuat">#REF!</definedName>
    <definedName name="h" hidden="1">{"'Sheet1'!$L$16"}</definedName>
    <definedName name="Hanhkiem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b">#REF!</definedName>
    <definedName name="HCM">#REF!</definedName>
    <definedName name="hd">#REF!</definedName>
    <definedName name="heä_soá_sình_laày">#REF!</definedName>
    <definedName name="HH">#REF!</definedName>
    <definedName name="HH15HT">#REF!</definedName>
    <definedName name="HH16HT">#REF!</definedName>
    <definedName name="HH19HT">#REF!</definedName>
    <definedName name="HH20HT">#REF!</definedName>
    <definedName name="hhgghh">#REF!</definedName>
    <definedName name="Hocluc">#REF!</definedName>
    <definedName name="HOME_MANP">#REF!</definedName>
    <definedName name="HOMEOFFICE_COST">#REF!</definedName>
    <definedName name="HQKT_DA">#REF!</definedName>
    <definedName name="hs">#REF!</definedName>
    <definedName name="hsdc1">#REF!</definedName>
    <definedName name="HSDD">#REF!</definedName>
    <definedName name="HSHH">#REF!</definedName>
    <definedName name="HSHHUT">#REF!</definedName>
    <definedName name="hskk1">#REF!</definedName>
    <definedName name="HSNC">#REF!</definedName>
    <definedName name="hso">#REF!</definedName>
    <definedName name="HSSL">#REF!</definedName>
    <definedName name="HSVC1">#REF!</definedName>
    <definedName name="HSVC2">#REF!</definedName>
    <definedName name="HSVC3">#REF!</definedName>
    <definedName name="ht25nc">#REF!</definedName>
    <definedName name="ht25vl">#REF!</definedName>
    <definedName name="ht325nc">#REF!</definedName>
    <definedName name="ht325vl">#REF!</definedName>
    <definedName name="ht37k">#REF!</definedName>
    <definedName name="ht37nc">#REF!</definedName>
    <definedName name="ht50nc">#REF!</definedName>
    <definedName name="ht50vl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2É6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O">#REF!</definedName>
    <definedName name="iÖn_lùc_Qu_ng_ninh">#REF!</definedName>
    <definedName name="j">#REF!</definedName>
    <definedName name="j356C8">#REF!</definedName>
    <definedName name="k">#REF!</definedName>
    <definedName name="k2b">#REF!</definedName>
    <definedName name="KCCP.BM">#REF!</definedName>
    <definedName name="KCCP.NK">#REF!</definedName>
    <definedName name="KCCP.SL">#REF!</definedName>
    <definedName name="KetQua">#REF!</definedName>
    <definedName name="kldd1p">#REF!</definedName>
    <definedName name="kldd3p">#REF!</definedName>
    <definedName name="kmong">#REF!</definedName>
    <definedName name="kno">#REF!</definedName>
    <definedName name="kp1ph">#REF!</definedName>
    <definedName name="kha">#REF!</definedName>
    <definedName name="KhI">#REF!</definedName>
    <definedName name="KhII">#REF!</definedName>
    <definedName name="KhIII">#REF!</definedName>
    <definedName name="KhIV">#REF!</definedName>
    <definedName name="KhV">#REF!</definedName>
    <definedName name="l">#REF!</definedName>
    <definedName name="Lai_Vay_DT">#REF!</definedName>
    <definedName name="Laivay">#REF!</definedName>
    <definedName name="LKVT">#REF!</definedName>
    <definedName name="Lmk">#REF!</definedName>
    <definedName name="ln">#REF!</definedName>
    <definedName name="lnhuan">#REF!</definedName>
    <definedName name="Lo">#REF!</definedName>
    <definedName name="LOCATION">#REF!</definedName>
    <definedName name="lonhuan">#REF!</definedName>
    <definedName name="lt">#REF!</definedName>
    <definedName name="m">#REF!</definedName>
    <definedName name="M10.1">#REF!</definedName>
    <definedName name="M10.1a">#REF!</definedName>
    <definedName name="M10.2">#REF!</definedName>
    <definedName name="M10.2a">#REF!</definedName>
    <definedName name="m102bnnc">#REF!</definedName>
    <definedName name="m102bnvl">#REF!</definedName>
    <definedName name="m10aamtc">#REF!</definedName>
    <definedName name="m10aanc">#REF!</definedName>
    <definedName name="m10aavl">#REF!</definedName>
    <definedName name="m10anc">#REF!</definedName>
    <definedName name="m10avl">#REF!</definedName>
    <definedName name="m10banc">#REF!</definedName>
    <definedName name="m10bavl">#REF!</definedName>
    <definedName name="m122bnnc">#REF!</definedName>
    <definedName name="m122bnvl">#REF!</definedName>
    <definedName name="m12aanc">#REF!</definedName>
    <definedName name="m12aavl">#REF!</definedName>
    <definedName name="m12anc">#REF!</definedName>
    <definedName name="m12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2cbnc">#REF!</definedName>
    <definedName name="M12cbvl">#REF!</definedName>
    <definedName name="m142bnnc">#REF!</definedName>
    <definedName name="m14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8amtc">#REF!</definedName>
    <definedName name="m8anc">#REF!</definedName>
    <definedName name="m8avl">#REF!</definedName>
    <definedName name="ma">#REF!</definedName>
    <definedName name="Ma3pnc">#REF!</definedName>
    <definedName name="Ma3pvl">#REF!</definedName>
    <definedName name="Maa3pnc">#REF!</definedName>
    <definedName name="Maa3pvl">#REF!</definedName>
    <definedName name="mahang">#REF!</definedName>
    <definedName name="MaHaRangNam">#REF!</definedName>
    <definedName name="MaHaRangTuan">#REF!</definedName>
    <definedName name="MAJ_CON_EQP">#REF!</definedName>
    <definedName name="mangay">#REF!</definedName>
    <definedName name="MAT">#REF!</definedName>
    <definedName name="matien">#REF!</definedName>
    <definedName name="matit">#REF!</definedName>
    <definedName name="MaTuan">#REF!</definedName>
    <definedName name="mathang">#REF!</definedName>
    <definedName name="MaThanhToanNB">#REF!</definedName>
    <definedName name="Mba1p">#REF!</definedName>
    <definedName name="Mba3p">#REF!</definedName>
    <definedName name="Mbb3p">#REF!</definedName>
    <definedName name="Mbn1p">#REF!</definedName>
    <definedName name="mbnc">#REF!</definedName>
    <definedName name="mbvl">#REF!</definedName>
    <definedName name="mc">#REF!</definedName>
    <definedName name="MDT">#REF!</definedName>
    <definedName name="MDTa">#REF!</definedName>
    <definedName name="MF">#REF!</definedName>
    <definedName name="MG_A">#REF!</definedName>
    <definedName name="mh">#REF!</definedName>
    <definedName name="mmm">#REF!</definedName>
    <definedName name="mp1x25">#REF!</definedName>
    <definedName name="MTC1P">#REF!</definedName>
    <definedName name="MTC3P">#REF!</definedName>
    <definedName name="MTCMB">#REF!</definedName>
    <definedName name="MTCHC">#REF!</definedName>
    <definedName name="MTMAC12">#REF!</definedName>
    <definedName name="mtr">#REF!</definedName>
    <definedName name="mtram">#REF!</definedName>
    <definedName name="n">#REF!</definedName>
    <definedName name="N1IN">#REF!</definedName>
    <definedName name="n1pig">#REF!</definedName>
    <definedName name="n1pignc">#REF!</definedName>
    <definedName name="n1pigvl">#REF!</definedName>
    <definedName name="n1pind">#REF!</definedName>
    <definedName name="n1pindnc">#REF!</definedName>
    <definedName name="n1pindvl">#REF!</definedName>
    <definedName name="n1pint">#REF!</definedName>
    <definedName name="n1pintnc">#REF!</definedName>
    <definedName name="n1pintvl">#REF!</definedName>
    <definedName name="n1ping">#REF!</definedName>
    <definedName name="n1pingnc">#REF!</definedName>
    <definedName name="n1pingvl">#REF!</definedName>
    <definedName name="n24nc">#REF!</definedName>
    <definedName name="n24vl">#REF!</definedName>
    <definedName name="n2mignc">#REF!</definedName>
    <definedName name="n2migvl">#REF!</definedName>
    <definedName name="n2min1nc">#REF!</definedName>
    <definedName name="n2min1vl">#REF!</definedName>
    <definedName name="NC.M10.1">#REF!</definedName>
    <definedName name="NC.M10.2">#REF!</definedName>
    <definedName name="NC.MDT">#REF!</definedName>
    <definedName name="nc1nc">#REF!</definedName>
    <definedName name="nc1p">#REF!</definedName>
    <definedName name="nc1vl">#REF!</definedName>
    <definedName name="nc24nc">#REF!</definedName>
    <definedName name="nc24vl">#REF!</definedName>
    <definedName name="nc3.">#REF!</definedName>
    <definedName name="nc3p">#REF!</definedName>
    <definedName name="NCBD100">#REF!</definedName>
    <definedName name="NCBD200">#REF!</definedName>
    <definedName name="NCBD250">#REF!</definedName>
    <definedName name="ncdd">#REF!</definedName>
    <definedName name="NCDD2">#REF!</definedName>
    <definedName name="nctr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HC">#REF!</definedName>
    <definedName name="nd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ig">#REF!</definedName>
    <definedName name="NIG13p">#REF!</definedName>
    <definedName name="nig1p">#REF!</definedName>
    <definedName name="nig3p">#REF!</definedName>
    <definedName name="nightnc">#REF!</definedName>
    <definedName name="nightvl">#REF!</definedName>
    <definedName name="nignc1p">#REF!</definedName>
    <definedName name="nignc3p">#REF!</definedName>
    <definedName name="nigvl1p">#REF!</definedName>
    <definedName name="nigvl3p">#REF!</definedName>
    <definedName name="nin">#REF!</definedName>
    <definedName name="nin14nc3p">#REF!</definedName>
    <definedName name="nin14vl3p">#REF!</definedName>
    <definedName name="nin1903p">#REF!</definedName>
    <definedName name="nin190nc">#REF!</definedName>
    <definedName name="nin190nc3p">#REF!</definedName>
    <definedName name="nin190vl">#REF!</definedName>
    <definedName name="nin190vl3p">#REF!</definedName>
    <definedName name="nin1pnc">#REF!</definedName>
    <definedName name="nin1pvl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l">#REF!</definedName>
    <definedName name="nindvl1p">#REF!</definedName>
    <definedName name="nindvl3p">#REF!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l">#REF!</definedName>
    <definedName name="ninvl3p">#REF!</definedName>
    <definedName name="ning1p">#REF!</definedName>
    <definedName name="ningnc1p">#REF!</definedName>
    <definedName name="ningvl1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mtc">#REF!</definedName>
    <definedName name="nlnc">#REF!</definedName>
    <definedName name="nlnc3p">#REF!</definedName>
    <definedName name="nlnc3pha">#REF!</definedName>
    <definedName name="NLTK1p">#REF!</definedName>
    <definedName name="nlvl">#REF!</definedName>
    <definedName name="nlvl1">#REF!</definedName>
    <definedName name="nlvl3p">#REF!</definedName>
    <definedName name="nn">#REF!</definedName>
    <definedName name="nn1p">#REF!</definedName>
    <definedName name="nn3p">#REF!</definedName>
    <definedName name="nnnc">#REF!</definedName>
    <definedName name="nnnc3p">#REF!</definedName>
    <definedName name="nnvl">#REF!</definedName>
    <definedName name="nnvl3p">#REF!</definedName>
    <definedName name="No">#REF!</definedName>
    <definedName name="nuoc">#REF!</definedName>
    <definedName name="nx">#REF!</definedName>
    <definedName name="nxmtc">#REF!</definedName>
    <definedName name="NH">#REF!</definedName>
    <definedName name="nhapthan">#REF!</definedName>
    <definedName name="nhn">#REF!</definedName>
    <definedName name="nhnnc">#REF!</definedName>
    <definedName name="nhnvl">#REF!</definedName>
    <definedName name="NHot">#REF!</definedName>
    <definedName name="ocam">#REF!</definedName>
    <definedName name="on">#REF!</definedName>
    <definedName name="ongkem">#REF!</definedName>
    <definedName name="osc">#REF!</definedName>
    <definedName name="OTHER_PANEL">#REF!</definedName>
    <definedName name="Óu75">#REF!</definedName>
    <definedName name="P">#REF!</definedName>
    <definedName name="PA">#REF!</definedName>
    <definedName name="PChe">#REF!</definedName>
    <definedName name="PEJM">#REF!</definedName>
    <definedName name="PF">#REF!</definedName>
    <definedName name="PK">#REF!</definedName>
    <definedName name="PL_???___P.B.___REST_P.B._????">#REF!</definedName>
    <definedName name="PL_指示燈___P.B.___REST_P.B._壓扣開關">#REF!</definedName>
    <definedName name="PM">#REF!</definedName>
    <definedName name="PRICE">#REF!</definedName>
    <definedName name="PRICE1">#REF!</definedName>
    <definedName name="print">#REF!</definedName>
    <definedName name="_xlnm.Print_Area">#REF!</definedName>
    <definedName name="Print_Area_MI">#REF!</definedName>
    <definedName name="_xlnm.Print_Titles" localSheetId="0">'Biểu CÔNG KHAI QT.2023'!$A:$E,'Biểu CÔNG KHAI QT.2023'!$1:$9</definedName>
    <definedName name="_xlnm.Print_Titles">#REF!</definedName>
    <definedName name="PRINT_TITLES_MI">#REF!</definedName>
    <definedName name="print1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J">#REF!</definedName>
    <definedName name="PROPOSAL">#REF!</definedName>
    <definedName name="PTNC">#REF!</definedName>
    <definedName name="pham">#REF!</definedName>
    <definedName name="phamc">#REF!</definedName>
    <definedName name="phamca">#REF!</definedName>
    <definedName name="Phamcap">#REF!</definedName>
    <definedName name="Q">#REF!</definedName>
    <definedName name="qh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#REF!</definedName>
    <definedName name="s75F29">#REF!</definedName>
    <definedName name="sanluongnhap">#REF!</definedName>
    <definedName name="sanpham">#REF!</definedName>
    <definedName name="satu">#REF!</definedName>
    <definedName name="SB">#REF!</definedName>
    <definedName name="scr">#REF!</definedName>
    <definedName name="SCH">#REF!</definedName>
    <definedName name="sd">#REF!</definedName>
    <definedName name="sd3p">#REF!</definedName>
    <definedName name="SDMONG">#REF!</definedName>
    <definedName name="sdo">#REF!</definedName>
    <definedName name="sdsf">#REF!</definedName>
    <definedName name="së_giao_th_ng">#REF!</definedName>
    <definedName name="së_n_ng_nghiÖp_v__pt_n_ng_th_n">#REF!</definedName>
    <definedName name="së_thuû_s_n">#REF!</definedName>
    <definedName name="së_x_y_dùng">#REF!</definedName>
    <definedName name="sencount" hidden="1">2</definedName>
    <definedName name="sgnc">#REF!</definedName>
    <definedName name="sgvl">#REF!</definedName>
    <definedName name="sht">#REF!</definedName>
    <definedName name="sht3p">#REF!</definedName>
    <definedName name="SIZE">#REF!</definedName>
    <definedName name="skd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luongnhap">#REF!</definedName>
    <definedName name="SORT">#REF!</definedName>
    <definedName name="SORT_AREA">#REF!</definedName>
    <definedName name="SP">#REF!</definedName>
    <definedName name="SPEC">#REF!</definedName>
    <definedName name="SPECSUMMARY">#REF!</definedName>
    <definedName name="spk1p">#REF!</definedName>
    <definedName name="spk3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#REF!</definedName>
    <definedName name="SUMMARY">#REF!</definedName>
    <definedName name="T">#REF!</definedName>
    <definedName name="T.6KV">#REF!</definedName>
    <definedName name="T.TBA">#REF!</definedName>
    <definedName name="T0.4">#REF!</definedName>
    <definedName name="t101p">#REF!</definedName>
    <definedName name="t103p">#REF!</definedName>
    <definedName name="t105mnc">#REF!</definedName>
    <definedName name="t10m">#REF!</definedName>
    <definedName name="t10nc">#REF!</definedName>
    <definedName name="t10nc1p">#REF!</definedName>
    <definedName name="t10ncm">#REF!</definedName>
    <definedName name="t10vl">#REF!</definedName>
    <definedName name="t10vl1p">#REF!</definedName>
    <definedName name="t121p">#REF!</definedName>
    <definedName name="t123p">#REF!</definedName>
    <definedName name="t12m">#REF!</definedName>
    <definedName name="t12mnc">#REF!</definedName>
    <definedName name="t12nc">#REF!</definedName>
    <definedName name="t12nc3p">#REF!</definedName>
    <definedName name="t12ncm">#REF!</definedName>
    <definedName name="t12vl">#REF!</definedName>
    <definedName name="t12vl3p">#REF!</definedName>
    <definedName name="t141p">#REF!</definedName>
    <definedName name="t143p">#REF!</definedName>
    <definedName name="t14m">#REF!</definedName>
    <definedName name="t14mnc">#REF!</definedName>
    <definedName name="t14nc">#REF!</definedName>
    <definedName name="t14nc3p">#REF!</definedName>
    <definedName name="t14ncm">#REF!</definedName>
    <definedName name="T14vc">#REF!</definedName>
    <definedName name="t14vl">#REF!</definedName>
    <definedName name="t14vl3p">#REF!</definedName>
    <definedName name="T203P">#REF!</definedName>
    <definedName name="t20m">#REF!</definedName>
    <definedName name="t20ncm">#REF!</definedName>
    <definedName name="t7m">#REF!</definedName>
    <definedName name="t7nc">#REF!</definedName>
    <definedName name="t7vl">#REF!</definedName>
    <definedName name="t84mnc">#REF!</definedName>
    <definedName name="t8m">#REF!</definedName>
    <definedName name="t8nc">#REF!</definedName>
    <definedName name="t8vl">#REF!</definedName>
    <definedName name="Tæng_Cty_c__khÝ_NL_v__má">#REF!</definedName>
    <definedName name="Taikhoan">#REF!</definedName>
    <definedName name="tb">#REF!</definedName>
    <definedName name="TBA">#REF!</definedName>
    <definedName name="tbdd1p">#REF!</definedName>
    <definedName name="tbdd3p">#REF!</definedName>
    <definedName name="tbddsdl">#REF!</definedName>
    <definedName name="TBI">#REF!</definedName>
    <definedName name="tbtr">#REF!</definedName>
    <definedName name="tbtram">#REF!</definedName>
    <definedName name="TC">#REF!</definedName>
    <definedName name="TC_NHANH1">#REF!</definedName>
    <definedName name="TCT">#REF!</definedName>
    <definedName name="tcxxnc">#REF!</definedName>
    <definedName name="td">#REF!</definedName>
    <definedName name="td10vl">#REF!</definedName>
    <definedName name="td12nc">#REF!</definedName>
    <definedName name="td1cnc">#REF!</definedName>
    <definedName name="td1cvl">#REF!</definedName>
    <definedName name="td1p">#REF!</definedName>
    <definedName name="TD1pnc">#REF!</definedName>
    <definedName name="TD1pvl">#REF!</definedName>
    <definedName name="td3p">#REF!</definedName>
    <definedName name="tdc84nc">#REF!</definedName>
    <definedName name="tdcnc">#REF!</definedName>
    <definedName name="tdgnc">#REF!</definedName>
    <definedName name="tdgvl">#REF!</definedName>
    <definedName name="tdhtnc">#REF!</definedName>
    <definedName name="tdhtvl">#REF!</definedName>
    <definedName name="tdnc">#REF!</definedName>
    <definedName name="tdnc1p">#REF!</definedName>
    <definedName name="tdnc3p">#REF!</definedName>
    <definedName name="tdt1pnc">#REF!</definedName>
    <definedName name="tdt1pvl">#REF!</definedName>
    <definedName name="tdt2cnc">#REF!</definedName>
    <definedName name="tdt2cvl">#REF!</definedName>
    <definedName name="tdtr2cnc">#REF!</definedName>
    <definedName name="tdtr2cvl">#REF!</definedName>
    <definedName name="tdtrnc">#REF!</definedName>
    <definedName name="tdtrvl">#REF!</definedName>
    <definedName name="tdvl">#REF!</definedName>
    <definedName name="tdvl1p">#REF!</definedName>
    <definedName name="tdvl3p">#REF!</definedName>
    <definedName name="test">#REF!</definedName>
    <definedName name="Tien">#REF!</definedName>
    <definedName name="TienThanhToan">#REF!</definedName>
    <definedName name="TienThanhToanNB">#REF!</definedName>
    <definedName name="TienUSD">#REF!</definedName>
    <definedName name="Tiepdia">#REF!</definedName>
    <definedName name="TITAN">#REF!</definedName>
    <definedName name="TK">#REF!</definedName>
    <definedName name="T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MDT_THEO_NAM">#REF!</definedName>
    <definedName name="tn1pinnc">#REF!</definedName>
    <definedName name="tn2mhnnc">#REF!</definedName>
    <definedName name="TNCM">#REF!</definedName>
    <definedName name="tnignc">#REF!</definedName>
    <definedName name="tnin190nc">#REF!</definedName>
    <definedName name="tnlnc">#REF!</definedName>
    <definedName name="tnnnc">#REF!</definedName>
    <definedName name="tno">#REF!</definedName>
    <definedName name="tnhnnc">#REF!</definedName>
    <definedName name="tonmui">#REF!</definedName>
    <definedName name="tonnoc">#REF!</definedName>
    <definedName name="tongdt">#REF!</definedName>
    <definedName name="TOTAL">#REF!</definedName>
    <definedName name="TPLRP">#REF!</definedName>
    <definedName name="tt">#REF!</definedName>
    <definedName name="TT_1P">#REF!</definedName>
    <definedName name="TT_3p">#REF!</definedName>
    <definedName name="tt1pnc">#REF!</definedName>
    <definedName name="tt1pvl">#REF!</definedName>
    <definedName name="tt3pnc">#REF!</definedName>
    <definedName name="tt3pvl">#REF!</definedName>
    <definedName name="ttam">#REF!</definedName>
    <definedName name="TTDD">#REF!+#REF!+#REF!</definedName>
    <definedName name="TTDD3P">#REF!</definedName>
    <definedName name="TTDDCT3p">#REF!</definedName>
    <definedName name="TTK3p">#REF!</definedName>
    <definedName name="ttronmk">#REF!</definedName>
    <definedName name="tuyp">#REF!</definedName>
    <definedName name="tv75nc">#REF!</definedName>
    <definedName name="tv75vl">#REF!</definedName>
    <definedName name="tx1pignc">#REF!</definedName>
    <definedName name="tx1pindnc">#REF!</definedName>
    <definedName name="tx1pintnc">#REF!</definedName>
    <definedName name="tx1pingnc">#REF!</definedName>
    <definedName name="tx1pitnc">#REF!</definedName>
    <definedName name="tx2mhnnc">#REF!</definedName>
    <definedName name="tx2mitnc">#REF!</definedName>
    <definedName name="txhnnc">#REF!</definedName>
    <definedName name="txig1nc">#REF!</definedName>
    <definedName name="txin190nc">#REF!</definedName>
    <definedName name="txinnc">#REF!</definedName>
    <definedName name="txit1nc">#REF!</definedName>
    <definedName name="ty_le">#REF!</definedName>
    <definedName name="ty_le_BTN">#REF!</definedName>
    <definedName name="th">#REF!</definedName>
    <definedName name="TH.BM">#REF!</definedName>
    <definedName name="TH.DVKD">#REF!</definedName>
    <definedName name="TH.HB">#REF!</definedName>
    <definedName name="TH.HR">#REF!</definedName>
    <definedName name="TH.KT">#REF!</definedName>
    <definedName name="TH.NK">#REF!</definedName>
    <definedName name="TH.SL">#REF!</definedName>
    <definedName name="TH.TBDM">#REF!</definedName>
    <definedName name="TH.TC">#REF!</definedName>
    <definedName name="th3x15">#REF!</definedName>
    <definedName name="thanhtien">#REF!</definedName>
    <definedName name="thanhtien1">#REF!</definedName>
    <definedName name="ThanhXuan110">#REF!</definedName>
    <definedName name="theptam">#REF!</definedName>
    <definedName name="thepU">#REF!</definedName>
    <definedName name="THGO1pnc">#REF!</definedName>
    <definedName name="thht">#REF!</definedName>
    <definedName name="THI">#REF!</definedName>
    <definedName name="thinh">#REF!</definedName>
    <definedName name="ThiSinhfull">#REF!</definedName>
    <definedName name="THK">#REF!</definedName>
    <definedName name="THKP160">#REF!</definedName>
    <definedName name="thkp3">#REF!</definedName>
    <definedName name="thtt">#REF!</definedName>
    <definedName name="thtr15">#REF!</definedName>
    <definedName name="thucthanh">#REF!</definedName>
    <definedName name="thue">#REF!</definedName>
    <definedName name="TR15HT">#REF!</definedName>
    <definedName name="TR16HT">#REF!</definedName>
    <definedName name="TR19HT">#REF!</definedName>
    <definedName name="tr1x15">#REF!</definedName>
    <definedName name="TR20HT">#REF!</definedName>
    <definedName name="tr3x100">#REF!</definedName>
    <definedName name="Tra_don_gia_KS">#REF!</definedName>
    <definedName name="Tra_phan_tram">#REF!</definedName>
    <definedName name="Tra_VL">#REF!</definedName>
    <definedName name="Tracp">#REF!</definedName>
    <definedName name="TRADE2">#REF!</definedName>
    <definedName name="tram">#REF!</definedName>
    <definedName name="tram100">#REF!</definedName>
    <definedName name="tram1x25">#REF!</definedName>
    <definedName name="TRANSFORMER">#REF!</definedName>
    <definedName name="trigianhapthan">#REF!</definedName>
    <definedName name="trigiaxuatthan">#REF!</definedName>
    <definedName name="tru10mtc">#REF!</definedName>
    <definedName name="tru8mtc">#REF!</definedName>
    <definedName name="Truong">#REF!</definedName>
    <definedName name="USD">#REF!</definedName>
    <definedName name="v">#REF!</definedName>
    <definedName name="VA">#REF!</definedName>
    <definedName name="VARIINST">#REF!</definedName>
    <definedName name="VARIPURC">#REF!</definedName>
    <definedName name="vat">#REF!</definedName>
    <definedName name="VC">#REF!</definedName>
    <definedName name="VCDD3p">#REF!</definedName>
    <definedName name="VCTT">#REF!</definedName>
    <definedName name="VCVBT1">#REF!</definedName>
    <definedName name="VCVBT2">#REF!</definedName>
    <definedName name="VCHT">#REF!</definedName>
    <definedName name="vd3p">#REF!</definedName>
    <definedName name="vdkt">#REF!</definedName>
    <definedName name="VL">#REF!</definedName>
    <definedName name="VL.M10.1">#REF!</definedName>
    <definedName name="VL.M10.2">#REF!</definedName>
    <definedName name="VL.MDT">#REF!</definedName>
    <definedName name="VL_TBDM">#REF!</definedName>
    <definedName name="vl1p">#REF!</definedName>
    <definedName name="vl3p">#REF!</definedName>
    <definedName name="vldd">#REF!</definedName>
    <definedName name="vldn400">#REF!</definedName>
    <definedName name="vldn600">#REF!</definedName>
    <definedName name="VLHC">#REF!</definedName>
    <definedName name="vltr">#REF!</definedName>
    <definedName name="vltram">#REF!</definedName>
    <definedName name="voi">#REF!</definedName>
    <definedName name="vr3p">#REF!</definedName>
    <definedName name="vt1pbs">#REF!</definedName>
    <definedName name="vtbs">#REF!</definedName>
    <definedName name="Vungchon">#REF!</definedName>
    <definedName name="VungSapXep">#REF!</definedName>
    <definedName name="W">#REF!</definedName>
    <definedName name="wrn.chi._.tiÆt." hidden="1">{#N/A,#N/A,FALSE,"Chi tiÆt"}</definedName>
    <definedName name="X">#REF!</definedName>
    <definedName name="x17dnc">#REF!</definedName>
    <definedName name="x17dvl">#REF!</definedName>
    <definedName name="x17knc">#REF!</definedName>
    <definedName name="x17kvl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l">#REF!</definedName>
    <definedName name="x1pint">#REF!</definedName>
    <definedName name="x1pintnc">#REF!</definedName>
    <definedName name="X1pINTvc">#REF!</definedName>
    <definedName name="x1pintvl">#REF!</definedName>
    <definedName name="x1ping">#REF!</definedName>
    <definedName name="x1pingnc">#REF!</definedName>
    <definedName name="x1pingvl">#REF!</definedName>
    <definedName name="x1pitnc">#REF!</definedName>
    <definedName name="X1pITvc">#REF!</definedName>
    <definedName name="x1pitvl">#REF!</definedName>
    <definedName name="x20knc">#REF!</definedName>
    <definedName name="x20kvl">#REF!</definedName>
    <definedName name="x22knc">#REF!</definedName>
    <definedName name="x22kvl">#REF!</definedName>
    <definedName name="x2mig1nc">#REF!</definedName>
    <definedName name="x2mig1vl">#REF!</definedName>
    <definedName name="x2min1nc">#REF!</definedName>
    <definedName name="x2min1vl">#REF!</definedName>
    <definedName name="x2mit1vl">#REF!</definedName>
    <definedName name="x2mitnc">#REF!</definedName>
    <definedName name="xdsnc">#REF!</definedName>
    <definedName name="xdsvl">#REF!</definedName>
    <definedName name="xfco">#REF!</definedName>
    <definedName name="xfco3p">#REF!</definedName>
    <definedName name="xfconc">#REF!</definedName>
    <definedName name="xfconc3p">#REF!</definedName>
    <definedName name="xfcotnc">#REF!</definedName>
    <definedName name="xfcotvl">#REF!</definedName>
    <definedName name="xfcovl">#REF!</definedName>
    <definedName name="xfcovl3p">#REF!</definedName>
    <definedName name="xfnc">#REF!</definedName>
    <definedName name="xfvl">#REF!</definedName>
    <definedName name="xhn">#REF!</definedName>
    <definedName name="xhnnc">#REF!</definedName>
    <definedName name="xhnvl">#REF!</definedName>
    <definedName name="xig">#REF!</definedName>
    <definedName name="xig1">#REF!</definedName>
    <definedName name="xig1nc">#REF!</definedName>
    <definedName name="xig1p">#REF!</definedName>
    <definedName name="xig1pnc">#REF!</definedName>
    <definedName name="xig1pvl">#REF!</definedName>
    <definedName name="xig1vl">#REF!</definedName>
    <definedName name="xig2nc">#REF!</definedName>
    <definedName name="xig2vl">#REF!</definedName>
    <definedName name="xig3p">#REF!</definedName>
    <definedName name="xiggnc">#REF!</definedName>
    <definedName name="xiggvl">#REF!</definedName>
    <definedName name="xignc">#REF!</definedName>
    <definedName name="xignc3p">#REF!</definedName>
    <definedName name="xigvl">#REF!</definedName>
    <definedName name="xigvl3p">#REF!</definedName>
    <definedName name="xin">#REF!</definedName>
    <definedName name="xin190">#REF!</definedName>
    <definedName name="xin1903p">#REF!</definedName>
    <definedName name="xin190nc">#REF!</definedName>
    <definedName name="xin190nc3p">#REF!</definedName>
    <definedName name="xin190vl">#REF!</definedName>
    <definedName name="xin190vl3p">#REF!</definedName>
    <definedName name="xin2903p">#REF!</definedName>
    <definedName name="xin290nc3p">#REF!</definedName>
    <definedName name="xin290vl3p">#REF!</definedName>
    <definedName name="xin3p">#REF!</definedName>
    <definedName name="xin901nc">#REF!</definedName>
    <definedName name="xin901vl">#REF!</definedName>
    <definedName name="xind">#REF!</definedName>
    <definedName name="xind1p">#REF!</definedName>
    <definedName name="xind1pnc">#REF!</definedName>
    <definedName name="xind1pvl">#REF!</definedName>
    <definedName name="xind3p">#REF!</definedName>
    <definedName name="xindnc">#REF!</definedName>
    <definedName name="xindnc1p">#REF!</definedName>
    <definedName name="xindnc3p">#REF!</definedName>
    <definedName name="xindvl">#REF!</definedName>
    <definedName name="xindvl1p">#REF!</definedName>
    <definedName name="xindvl3p">#REF!</definedName>
    <definedName name="xinnc">#REF!</definedName>
    <definedName name="xinnc3p">#REF!</definedName>
    <definedName name="xint1p">#REF!</definedName>
    <definedName name="xinvl">#REF!</definedName>
    <definedName name="xinvl3p">#REF!</definedName>
    <definedName name="xing1p">#REF!</definedName>
    <definedName name="xing1pnc">#REF!</definedName>
    <definedName name="xing1pvl">#REF!</definedName>
    <definedName name="xingnc1p">#REF!</definedName>
    <definedName name="xingvl1p">#REF!</definedName>
    <definedName name="xit">#REF!</definedName>
    <definedName name="xit1">#REF!</definedName>
    <definedName name="xit1nc">#REF!</definedName>
    <definedName name="xit1p">#REF!</definedName>
    <definedName name="xit1pnc">#REF!</definedName>
    <definedName name="xit1pvl">#REF!</definedName>
    <definedName name="xit1vl">#REF!</definedName>
    <definedName name="xit2nc">#REF!</definedName>
    <definedName name="xit2nc3p">#REF!</definedName>
    <definedName name="xit2vl">#REF!</definedName>
    <definedName name="xit2vl3p">#REF!</definedName>
    <definedName name="xit3p">#REF!</definedName>
    <definedName name="xitnc">#REF!</definedName>
    <definedName name="xitnc3p">#REF!</definedName>
    <definedName name="xittnc">#REF!</definedName>
    <definedName name="xittvl">#REF!</definedName>
    <definedName name="xitvl">#REF!</definedName>
    <definedName name="xitvl3p">#REF!</definedName>
    <definedName name="xm">#REF!</definedName>
    <definedName name="XM.M10.1">#REF!</definedName>
    <definedName name="XM.M10.2">#REF!</definedName>
    <definedName name="XM.MDT">#REF!</definedName>
    <definedName name="xmp40">#REF!</definedName>
    <definedName name="xmpc30">#REF!</definedName>
    <definedName name="xr1nc">#REF!</definedName>
    <definedName name="xr1vl">#REF!</definedName>
    <definedName name="xtr3pnc">#REF!</definedName>
    <definedName name="xtr3pvl">#REF!</definedName>
    <definedName name="xuat_hien">#REF!</definedName>
    <definedName name="Xuat_hien1">#REF!</definedName>
    <definedName name="xuatthan">#REF!</definedName>
    <definedName name="Z">#REF!</definedName>
    <definedName name="ZYX">#REF!</definedName>
    <definedName name="ZZZ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K24" i="1"/>
  <c r="K23" i="1" s="1"/>
  <c r="K19" i="1" s="1"/>
  <c r="J24" i="1"/>
  <c r="J23" i="1" s="1"/>
  <c r="J19" i="1" s="1"/>
  <c r="I24" i="1"/>
  <c r="I23" i="1" s="1"/>
  <c r="I19" i="1" s="1"/>
  <c r="H24" i="1"/>
  <c r="G24" i="1"/>
  <c r="C24" i="1" s="1"/>
  <c r="BY23" i="1"/>
  <c r="BX23" i="1"/>
  <c r="BX19" i="1" s="1"/>
  <c r="BW23" i="1"/>
  <c r="BW19" i="1" s="1"/>
  <c r="BV23" i="1"/>
  <c r="BV19" i="1" s="1"/>
  <c r="BU23" i="1"/>
  <c r="BU19" i="1" s="1"/>
  <c r="BT23" i="1"/>
  <c r="BS23" i="1"/>
  <c r="BR23" i="1"/>
  <c r="BR19" i="1" s="1"/>
  <c r="BQ23" i="1"/>
  <c r="BP23" i="1"/>
  <c r="BP19" i="1" s="1"/>
  <c r="BO23" i="1"/>
  <c r="BO19" i="1" s="1"/>
  <c r="BN23" i="1"/>
  <c r="BN19" i="1" s="1"/>
  <c r="BM23" i="1"/>
  <c r="BM19" i="1" s="1"/>
  <c r="BL23" i="1"/>
  <c r="BK23" i="1"/>
  <c r="BJ23" i="1"/>
  <c r="BJ19" i="1" s="1"/>
  <c r="BI23" i="1"/>
  <c r="BH23" i="1"/>
  <c r="BH19" i="1" s="1"/>
  <c r="BG23" i="1"/>
  <c r="BF23" i="1"/>
  <c r="BF19" i="1" s="1"/>
  <c r="BE23" i="1"/>
  <c r="BE19" i="1" s="1"/>
  <c r="BD23" i="1"/>
  <c r="BC23" i="1"/>
  <c r="BB23" i="1"/>
  <c r="BB19" i="1" s="1"/>
  <c r="BA23" i="1"/>
  <c r="AZ23" i="1"/>
  <c r="AZ19" i="1" s="1"/>
  <c r="AY23" i="1"/>
  <c r="AY19" i="1" s="1"/>
  <c r="AX23" i="1"/>
  <c r="AX19" i="1" s="1"/>
  <c r="AW23" i="1"/>
  <c r="AW19" i="1" s="1"/>
  <c r="AV23" i="1"/>
  <c r="AU23" i="1"/>
  <c r="AT23" i="1"/>
  <c r="AT19" i="1" s="1"/>
  <c r="AS23" i="1"/>
  <c r="AR23" i="1"/>
  <c r="AR19" i="1" s="1"/>
  <c r="AQ23" i="1"/>
  <c r="AP23" i="1"/>
  <c r="AP19" i="1" s="1"/>
  <c r="AO23" i="1"/>
  <c r="AO19" i="1" s="1"/>
  <c r="AN23" i="1"/>
  <c r="AM23" i="1"/>
  <c r="AL23" i="1"/>
  <c r="AL19" i="1" s="1"/>
  <c r="AK23" i="1"/>
  <c r="AJ23" i="1"/>
  <c r="AJ19" i="1" s="1"/>
  <c r="AI23" i="1"/>
  <c r="AH23" i="1"/>
  <c r="AH19" i="1" s="1"/>
  <c r="AG23" i="1"/>
  <c r="AG19" i="1" s="1"/>
  <c r="AF23" i="1"/>
  <c r="AE23" i="1"/>
  <c r="AD23" i="1"/>
  <c r="AD19" i="1" s="1"/>
  <c r="AC23" i="1"/>
  <c r="AB23" i="1"/>
  <c r="AB19" i="1" s="1"/>
  <c r="AA23" i="1"/>
  <c r="AA19" i="1" s="1"/>
  <c r="Z23" i="1"/>
  <c r="Z19" i="1" s="1"/>
  <c r="Y23" i="1"/>
  <c r="Y19" i="1" s="1"/>
  <c r="X23" i="1"/>
  <c r="W23" i="1"/>
  <c r="V23" i="1"/>
  <c r="V19" i="1" s="1"/>
  <c r="U23" i="1"/>
  <c r="T23" i="1"/>
  <c r="S23" i="1"/>
  <c r="S19" i="1" s="1"/>
  <c r="R23" i="1"/>
  <c r="P23" i="1"/>
  <c r="P19" i="1" s="1"/>
  <c r="O23" i="1"/>
  <c r="N23" i="1"/>
  <c r="M23" i="1"/>
  <c r="M19" i="1" s="1"/>
  <c r="H23" i="1"/>
  <c r="H19" i="1" s="1"/>
  <c r="G23" i="1"/>
  <c r="G19" i="1" s="1"/>
  <c r="F23" i="1"/>
  <c r="C22" i="1"/>
  <c r="D22" i="1" s="1"/>
  <c r="C21" i="1"/>
  <c r="D21" i="1" s="1"/>
  <c r="F20" i="1"/>
  <c r="BY19" i="1"/>
  <c r="BT19" i="1"/>
  <c r="BS19" i="1"/>
  <c r="BQ19" i="1"/>
  <c r="BL19" i="1"/>
  <c r="BK19" i="1"/>
  <c r="BI19" i="1"/>
  <c r="BG19" i="1"/>
  <c r="BD19" i="1"/>
  <c r="BC19" i="1"/>
  <c r="BA19" i="1"/>
  <c r="AV19" i="1"/>
  <c r="AU19" i="1"/>
  <c r="AS19" i="1"/>
  <c r="AQ19" i="1"/>
  <c r="AN19" i="1"/>
  <c r="AM19" i="1"/>
  <c r="AK19" i="1"/>
  <c r="AI19" i="1"/>
  <c r="AF19" i="1"/>
  <c r="AE19" i="1"/>
  <c r="AC19" i="1"/>
  <c r="X19" i="1"/>
  <c r="W19" i="1"/>
  <c r="U19" i="1"/>
  <c r="R19" i="1"/>
  <c r="O19" i="1"/>
  <c r="BY18" i="1"/>
  <c r="BW18" i="1"/>
  <c r="K18" i="1"/>
  <c r="J18" i="1"/>
  <c r="I18" i="1"/>
  <c r="H18" i="1"/>
  <c r="BY17" i="1"/>
  <c r="BX17" i="1"/>
  <c r="BW17" i="1"/>
  <c r="J17" i="1" s="1"/>
  <c r="BO17" i="1"/>
  <c r="BN17" i="1"/>
  <c r="BM17" i="1"/>
  <c r="BH17" i="1"/>
  <c r="BG17" i="1"/>
  <c r="BF17" i="1"/>
  <c r="BE17" i="1"/>
  <c r="BD17" i="1"/>
  <c r="BC17" i="1"/>
  <c r="BA17" i="1"/>
  <c r="AV17" i="1"/>
  <c r="AU17" i="1"/>
  <c r="AT17" i="1"/>
  <c r="AR17" i="1"/>
  <c r="AO17" i="1"/>
  <c r="AJ17" i="1"/>
  <c r="K17" i="1"/>
  <c r="H17" i="1"/>
  <c r="K16" i="1"/>
  <c r="J16" i="1"/>
  <c r="I16" i="1"/>
  <c r="H16" i="1"/>
  <c r="K15" i="1"/>
  <c r="J15" i="1"/>
  <c r="I15" i="1"/>
  <c r="H15" i="1"/>
  <c r="C15" i="1" s="1"/>
  <c r="D15" i="1" s="1"/>
  <c r="BY14" i="1"/>
  <c r="K14" i="1" s="1"/>
  <c r="C14" i="1" s="1"/>
  <c r="D14" i="1" s="1"/>
  <c r="J14" i="1"/>
  <c r="I14" i="1"/>
  <c r="H14" i="1"/>
  <c r="BY13" i="1"/>
  <c r="BY10" i="1" s="1"/>
  <c r="BW13" i="1"/>
  <c r="BT13" i="1"/>
  <c r="BT10" i="1" s="1"/>
  <c r="BS13" i="1"/>
  <c r="BR13" i="1"/>
  <c r="BQ13" i="1"/>
  <c r="BQ10" i="1" s="1"/>
  <c r="BP13" i="1"/>
  <c r="BP10" i="1" s="1"/>
  <c r="BO13" i="1"/>
  <c r="BO10" i="1" s="1"/>
  <c r="BN13" i="1"/>
  <c r="BM13" i="1"/>
  <c r="BL13" i="1"/>
  <c r="BL10" i="1" s="1"/>
  <c r="BK13" i="1"/>
  <c r="BK10" i="1" s="1"/>
  <c r="BJ13" i="1"/>
  <c r="BI13" i="1"/>
  <c r="BI10" i="1" s="1"/>
  <c r="BH13" i="1"/>
  <c r="BH10" i="1" s="1"/>
  <c r="BG13" i="1"/>
  <c r="BF13" i="1"/>
  <c r="BF10" i="1" s="1"/>
  <c r="BE13" i="1"/>
  <c r="BD13" i="1"/>
  <c r="BD10" i="1" s="1"/>
  <c r="BC13" i="1"/>
  <c r="BB13" i="1"/>
  <c r="BA13" i="1"/>
  <c r="BA10" i="1" s="1"/>
  <c r="AZ13" i="1"/>
  <c r="AZ10" i="1" s="1"/>
  <c r="AY13" i="1"/>
  <c r="AY10" i="1" s="1"/>
  <c r="AX13" i="1"/>
  <c r="AX10" i="1" s="1"/>
  <c r="AW13" i="1"/>
  <c r="AV13" i="1"/>
  <c r="AV10" i="1" s="1"/>
  <c r="AT13" i="1"/>
  <c r="AS13" i="1"/>
  <c r="AR13" i="1"/>
  <c r="AR10" i="1" s="1"/>
  <c r="AQ13" i="1"/>
  <c r="AO13" i="1"/>
  <c r="AN13" i="1"/>
  <c r="AN10" i="1" s="1"/>
  <c r="AM13" i="1"/>
  <c r="AL13" i="1"/>
  <c r="AL10" i="1" s="1"/>
  <c r="AK13" i="1"/>
  <c r="AK10" i="1" s="1"/>
  <c r="AJ13" i="1"/>
  <c r="T13" i="1"/>
  <c r="T10" i="1" s="1"/>
  <c r="K13" i="1"/>
  <c r="K10" i="1" s="1"/>
  <c r="J13" i="1"/>
  <c r="H13" i="1"/>
  <c r="K12" i="1"/>
  <c r="J12" i="1"/>
  <c r="I12" i="1"/>
  <c r="H12" i="1"/>
  <c r="BW11" i="1"/>
  <c r="BW10" i="1" s="1"/>
  <c r="AJ11" i="1"/>
  <c r="I11" i="1" s="1"/>
  <c r="K11" i="1"/>
  <c r="H11" i="1"/>
  <c r="BX10" i="1"/>
  <c r="BV10" i="1"/>
  <c r="BU10" i="1"/>
  <c r="BS10" i="1"/>
  <c r="BR10" i="1"/>
  <c r="BM10" i="1"/>
  <c r="BJ10" i="1"/>
  <c r="BE10" i="1"/>
  <c r="BC10" i="1"/>
  <c r="BB10" i="1"/>
  <c r="AW10" i="1"/>
  <c r="AU10" i="1"/>
  <c r="AS10" i="1"/>
  <c r="AP10" i="1"/>
  <c r="AO10" i="1"/>
  <c r="AM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S10" i="1"/>
  <c r="R10" i="1"/>
  <c r="P10" i="1"/>
  <c r="O10" i="1"/>
  <c r="M10" i="1"/>
  <c r="G10" i="1"/>
  <c r="F10" i="1"/>
  <c r="C12" i="1" l="1"/>
  <c r="D12" i="1" s="1"/>
  <c r="C18" i="1"/>
  <c r="D18" i="1" s="1"/>
  <c r="AT10" i="1"/>
  <c r="BN10" i="1"/>
  <c r="I17" i="1"/>
  <c r="C17" i="1" s="1"/>
  <c r="D17" i="1" s="1"/>
  <c r="BG10" i="1"/>
  <c r="F19" i="1"/>
  <c r="C25" i="1"/>
  <c r="I13" i="1"/>
  <c r="C13" i="1" s="1"/>
  <c r="D13" i="1" s="1"/>
  <c r="C16" i="1"/>
  <c r="D16" i="1" s="1"/>
  <c r="D20" i="1"/>
  <c r="D25" i="1"/>
  <c r="C23" i="1"/>
  <c r="J11" i="1"/>
  <c r="J10" i="1" s="1"/>
  <c r="C20" i="1"/>
  <c r="D24" i="1"/>
  <c r="H10" i="1"/>
  <c r="AQ10" i="1"/>
  <c r="AJ10" i="1"/>
  <c r="D23" i="1" l="1"/>
  <c r="D19" i="1" s="1"/>
  <c r="C19" i="1"/>
  <c r="I10" i="1"/>
  <c r="C11" i="1"/>
  <c r="D11" i="1" l="1"/>
  <c r="D10" i="1" s="1"/>
  <c r="C10" i="1"/>
</calcChain>
</file>

<file path=xl/sharedStrings.xml><?xml version="1.0" encoding="utf-8"?>
<sst xmlns="http://schemas.openxmlformats.org/spreadsheetml/2006/main" count="107" uniqueCount="103">
  <si>
    <t>ĐƠN VỊ: SỞ GD&amp;ĐT</t>
  </si>
  <si>
    <t>Chương: 422</t>
  </si>
  <si>
    <t xml:space="preserve">        BIỂU CÔNG KHAI QUYẾT TOÁN THU-CHI NGÂN SÁCH NHÀ NƯỚC NĂM 2023</t>
  </si>
  <si>
    <t>( Kèm theo Quyết định số                   /QĐ-SGD&amp;ĐT ngày                /      /2024 của Sở Giáo dục và Đào tạo tỉnh Hòa Bình)</t>
  </si>
  <si>
    <t>Chỉ tiêu</t>
  </si>
  <si>
    <t>Nội dung</t>
  </si>
  <si>
    <t>Tổng số liệu báo cáo quyết toán</t>
  </si>
  <si>
    <t>Tổng số liệu quyết toán được duyệt</t>
  </si>
  <si>
    <t>Chênh lệch</t>
  </si>
  <si>
    <t>Loại 340 khoản 341- VP Sở</t>
  </si>
  <si>
    <t xml:space="preserve"> Loại 070- khoản 072  </t>
  </si>
  <si>
    <t>Loại 070- khoản 073</t>
  </si>
  <si>
    <t>Loại 070- khoản 074</t>
  </si>
  <si>
    <t>Loại 070- khoản 075</t>
  </si>
  <si>
    <t>Loại 070- khoản 093</t>
  </si>
  <si>
    <t xml:space="preserve">Cộng Loại 070  Khoản 098 </t>
  </si>
  <si>
    <t xml:space="preserve"> Loại  280-332(CTMT PT KTXH vùng đồng bào , dân tộc thiểu số ) Văn phòng Sở</t>
  </si>
  <si>
    <t xml:space="preserve"> Loại  070-098(CTMT PT KTXH vùng đồng bào , dân tộc thiểu số ) Văn phòng Sở</t>
  </si>
  <si>
    <t xml:space="preserve">Loại 070-Khoản 098 (00515) CTMTQGPTKTXHVĐBDTTS&amp;MN </t>
  </si>
  <si>
    <t>Loại 070- Khoản 083 Văn phòng Sở GD&amp;ĐT</t>
  </si>
  <si>
    <t xml:space="preserve">Loại 070- Khoản 074 (KHTC) </t>
  </si>
  <si>
    <t xml:space="preserve">Loại 070- Khoản 073 (KHTC) </t>
  </si>
  <si>
    <t>Loại 070  Khoản 098 ( Ngân sách chi chung VP sở)</t>
  </si>
  <si>
    <t xml:space="preserve"> Loại 070 khoản 075 Văn phòng Sở </t>
  </si>
  <si>
    <t>Các đơn vi trực thuộc</t>
  </si>
  <si>
    <t xml:space="preserve">                                                                                   Loại 070- khoản 073</t>
  </si>
  <si>
    <t xml:space="preserve">                                                                      Loại 070- khoản 074</t>
  </si>
  <si>
    <t>L 070-093</t>
  </si>
  <si>
    <t xml:space="preserve">Trường PT DTNT THCS &amp;THPT Mai Châu </t>
  </si>
  <si>
    <t xml:space="preserve">Trường PT DTNT THCS B Mai Châu </t>
  </si>
  <si>
    <t>Trường PT DTNT THCS &amp;THPT Đà Bắc</t>
  </si>
  <si>
    <t>Trường PT DTNT THCS B Đà Bắc</t>
  </si>
  <si>
    <t>Trường PT DTNT THCS &amp;THPT Lạc Sơn</t>
  </si>
  <si>
    <t>Trường PT DTNT THCS &amp;THPT Lương Sơn</t>
  </si>
  <si>
    <t>Trường PT DTNT THCS &amp;THPT Cao Phong</t>
  </si>
  <si>
    <t>Trường PT DTNT THCS &amp;THPT Huyện Tân Lạc</t>
  </si>
  <si>
    <t>Trường DTNT THCS &amp;THPT  Lạc Thủy</t>
  </si>
  <si>
    <t>Trường  DTNT THCS &amp;THPT  Yên Thủy</t>
  </si>
  <si>
    <t>Trường  DTNT THCS &amp;THPT Kim Bôi</t>
  </si>
  <si>
    <t>Sở Giáo dục và Đào tạo ( Phòng KHTC)</t>
  </si>
  <si>
    <t>Sở GD&amp;ĐT ( KHTC) ( CTMT GD vùng núi, vùng khó khăn)</t>
  </si>
  <si>
    <t>Trường THCS&amp;THPT Ngọc Sơn</t>
  </si>
  <si>
    <t>Trường THPT Chuyên Hoàng Văn Thụ</t>
  </si>
  <si>
    <t xml:space="preserve">Trường THPT Mai Châu </t>
  </si>
  <si>
    <t>Trường THPT Mai Châu B</t>
  </si>
  <si>
    <t>Trường THPT Kỳ Sơn</t>
  </si>
  <si>
    <t>Trường THPT Lương Sơn</t>
  </si>
  <si>
    <t>Trường THPT Nam Lương Sơn</t>
  </si>
  <si>
    <t>Trường THPT Nguyễn Trãi</t>
  </si>
  <si>
    <t>Trường THPT Cao Phong</t>
  </si>
  <si>
    <t>Trường THPT Thạch Yên</t>
  </si>
  <si>
    <t>Trường THPT Lũng Vân</t>
  </si>
  <si>
    <t>Trường THPT Phú Cường</t>
  </si>
  <si>
    <t>Trường  DTNT Tỉnh</t>
  </si>
  <si>
    <t>Trường THPT Công Nghiệp</t>
  </si>
  <si>
    <t>Trường THPT Tân Lạc</t>
  </si>
  <si>
    <t>Trường THPT Mường Bi</t>
  </si>
  <si>
    <t>Trường THPT Đoàn Kết</t>
  </si>
  <si>
    <t>Trường THPT Đà Bắc</t>
  </si>
  <si>
    <t>Trường THPT Mường Chiềng</t>
  </si>
  <si>
    <t>Trường THPT Yên Hòa</t>
  </si>
  <si>
    <t>Trường THPT Lạc Sơn</t>
  </si>
  <si>
    <t>Trường THPT Quyết Thắng</t>
  </si>
  <si>
    <t>Trường THPT Cộng Hòa</t>
  </si>
  <si>
    <t>Trường THPT Đại Đồng</t>
  </si>
  <si>
    <t>Trường THPT Lạc Long Quân</t>
  </si>
  <si>
    <t>Trường THPT Ngô Quyền</t>
  </si>
  <si>
    <t>Trường THPT Yên Thủy A</t>
  </si>
  <si>
    <t>Trường THPT Yên Thủy B</t>
  </si>
  <si>
    <t>Trường THPT Yên Thủy C</t>
  </si>
  <si>
    <t xml:space="preserve">Trường THPT Lạc Thủy </t>
  </si>
  <si>
    <t>Trường THPT Lạc Thủy B</t>
  </si>
  <si>
    <t>Trường THPT Lạc Thủy C</t>
  </si>
  <si>
    <t>Trường THPT Kim Bôi</t>
  </si>
  <si>
    <t>Trường THPT Sào Báy</t>
  </si>
  <si>
    <t>Trường THPT Bắc  Sơn</t>
  </si>
  <si>
    <t>Trường THPT Cù Chính Lan</t>
  </si>
  <si>
    <t>Trường THPT Thanh Hà</t>
  </si>
  <si>
    <t>Văn phòng Sở</t>
  </si>
  <si>
    <t>Sở Giáo dục và Đào tạo</t>
  </si>
  <si>
    <t xml:space="preserve">Trung tâm GDTX tỉnh </t>
  </si>
  <si>
    <t>Trung tâm KTTH, HN - ngoại ngữ, tin học</t>
  </si>
  <si>
    <t>Trường CĐSP Hòa Bình</t>
  </si>
  <si>
    <t xml:space="preserve">A </t>
  </si>
  <si>
    <t>Quyết toán nguồn thu sự nghiệp</t>
  </si>
  <si>
    <t>Thu học phí ( bao gồm HP ngoài SP của trường CĐSP)</t>
  </si>
  <si>
    <t>Trong đó 40% cải cách tiền lương</t>
  </si>
  <si>
    <t>Thu dịch vụ trông xe + in bản sao bằng THPT, tuyển sinh, thu theo NQ 164</t>
  </si>
  <si>
    <t>Trong đó thuế phải nộp NSNN</t>
  </si>
  <si>
    <t>Thu dạy thêm, học thêm+ Đào tạo theo địa chỉ; Bồi dưỡng TX</t>
  </si>
  <si>
    <t>Thu khác (Lãi tiền gửi, thu CSVC, tài trợ, thanh lý…..)</t>
  </si>
  <si>
    <t xml:space="preserve">B </t>
  </si>
  <si>
    <t>Quyết toán chi ngân sách nhà nước</t>
  </si>
  <si>
    <t>I</t>
  </si>
  <si>
    <t xml:space="preserve">Chi quản lý hành chính </t>
  </si>
  <si>
    <t>Kinh phí thực hiện chế độ tự chủ</t>
  </si>
  <si>
    <t>Kinh phí không thực hiện chế độ tự chủ</t>
  </si>
  <si>
    <t>II</t>
  </si>
  <si>
    <t>Chi sự nghiệp Giáo dục-Đào tạo</t>
  </si>
  <si>
    <t>Kinh phí thực hiện nhiệm vụ chi thường xuyên</t>
  </si>
  <si>
    <t>Kinh phí thực hiện nhiệm vụ chi không thường xuyên</t>
  </si>
  <si>
    <t>Đơn vị tính: Đồng</t>
  </si>
  <si>
    <t>Trường THPT 19-5 Kim Bôi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</si>
</sst>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</font>
    <font>
      <b/>
      <sz val="11"/>
      <color indexed="8"/>
      <name val="Times New Roman"/>
      <family val="1"/>
      <charset val="163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Times New Roman"/>
      <family val="1"/>
      <charset val="163"/>
    </font>
    <font>
      <b/>
      <sz val="8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Times New Roman"/>
      <family val="1"/>
    </font>
    <font>
      <sz val="9"/>
      <name val="Times New Roman"/>
      <family val="1"/>
      <charset val="163"/>
    </font>
    <font>
      <sz val="11"/>
      <color indexed="8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Calibri"/>
      <family val="2"/>
    </font>
    <font>
      <b/>
      <sz val="10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1"/>
      <color indexed="12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  <charset val="163"/>
    </font>
    <font>
      <i/>
      <sz val="9"/>
      <color indexed="10"/>
      <name val="Times New Roman"/>
      <family val="1"/>
    </font>
    <font>
      <i/>
      <sz val="9"/>
      <name val="Times New Roman"/>
      <family val="1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9"/>
      <color theme="1"/>
      <name val="Calibri"/>
      <family val="2"/>
    </font>
    <font>
      <i/>
      <sz val="9"/>
      <color indexed="8"/>
      <name val="Times New Roman"/>
      <family val="1"/>
      <charset val="163"/>
    </font>
    <font>
      <i/>
      <sz val="11"/>
      <color indexed="8"/>
      <name val="Times New Roman"/>
      <family val="1"/>
    </font>
    <font>
      <sz val="11"/>
      <name val="Times New Roman"/>
      <family val="1"/>
      <charset val="163"/>
    </font>
    <font>
      <sz val="11"/>
      <color indexed="12"/>
      <name val="Times New Roman"/>
      <family val="1"/>
      <charset val="163"/>
    </font>
    <font>
      <i/>
      <sz val="9"/>
      <color indexed="12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2" fillId="0" borderId="0" xfId="1" applyFont="1" applyAlignment="1"/>
    <xf numFmtId="0" fontId="3" fillId="0" borderId="0" xfId="1" applyFont="1"/>
    <xf numFmtId="0" fontId="1" fillId="0" borderId="0" xfId="1" applyFill="1"/>
    <xf numFmtId="165" fontId="4" fillId="0" borderId="0" xfId="2" applyNumberFormat="1" applyFont="1" applyFill="1"/>
    <xf numFmtId="165" fontId="4" fillId="0" borderId="0" xfId="2" applyNumberFormat="1" applyFont="1"/>
    <xf numFmtId="165" fontId="5" fillId="2" borderId="0" xfId="2" applyNumberFormat="1" applyFont="1" applyFill="1"/>
    <xf numFmtId="0" fontId="6" fillId="0" borderId="0" xfId="1" applyFont="1" applyAlignment="1"/>
    <xf numFmtId="0" fontId="8" fillId="0" borderId="0" xfId="1" applyFont="1" applyAlignment="1">
      <alignment horizontal="right"/>
    </xf>
    <xf numFmtId="0" fontId="5" fillId="2" borderId="0" xfId="1" applyFont="1" applyFill="1" applyAlignment="1">
      <alignment horizontal="right"/>
    </xf>
    <xf numFmtId="0" fontId="11" fillId="0" borderId="0" xfId="1" applyFont="1" applyFill="1" applyAlignment="1"/>
    <xf numFmtId="0" fontId="12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165" fontId="4" fillId="0" borderId="0" xfId="2" applyNumberFormat="1" applyFont="1" applyFill="1" applyAlignment="1">
      <alignment horizontal="left"/>
    </xf>
    <xf numFmtId="0" fontId="12" fillId="0" borderId="0" xfId="1" applyFont="1" applyAlignment="1">
      <alignment horizontal="right" vertical="top"/>
    </xf>
    <xf numFmtId="165" fontId="4" fillId="0" borderId="0" xfId="2" applyNumberFormat="1" applyFont="1" applyAlignment="1">
      <alignment horizontal="left"/>
    </xf>
    <xf numFmtId="0" fontId="5" fillId="2" borderId="0" xfId="1" applyFont="1" applyFill="1" applyAlignment="1">
      <alignment horizontal="right" vertical="top"/>
    </xf>
    <xf numFmtId="0" fontId="16" fillId="0" borderId="0" xfId="1" applyFont="1" applyAlignment="1">
      <alignment horizontal="left"/>
    </xf>
    <xf numFmtId="0" fontId="17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165" fontId="20" fillId="0" borderId="2" xfId="2" applyNumberFormat="1" applyFont="1" applyFill="1" applyBorder="1" applyAlignment="1">
      <alignment horizontal="center" vertical="center" wrapText="1"/>
    </xf>
    <xf numFmtId="165" fontId="20" fillId="0" borderId="3" xfId="2" applyNumberFormat="1" applyFont="1" applyBorder="1" applyAlignment="1">
      <alignment horizontal="center" vertical="center" wrapText="1"/>
    </xf>
    <xf numFmtId="165" fontId="20" fillId="0" borderId="4" xfId="2" applyNumberFormat="1" applyFont="1" applyBorder="1" applyAlignment="1">
      <alignment horizontal="center" vertical="center" wrapText="1"/>
    </xf>
    <xf numFmtId="165" fontId="20" fillId="0" borderId="5" xfId="2" applyNumberFormat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165" fontId="20" fillId="0" borderId="6" xfId="2" applyNumberFormat="1" applyFont="1" applyFill="1" applyBorder="1" applyAlignment="1">
      <alignment horizontal="center" vertical="center" wrapText="1"/>
    </xf>
    <xf numFmtId="165" fontId="20" fillId="0" borderId="7" xfId="2" applyNumberFormat="1" applyFont="1" applyBorder="1" applyAlignment="1">
      <alignment horizontal="left" vertical="center" wrapText="1"/>
    </xf>
    <xf numFmtId="165" fontId="20" fillId="0" borderId="7" xfId="2" applyNumberFormat="1" applyFont="1" applyBorder="1" applyAlignment="1">
      <alignment horizontal="center" vertical="center" wrapText="1"/>
    </xf>
    <xf numFmtId="165" fontId="20" fillId="0" borderId="7" xfId="2" applyNumberFormat="1" applyFont="1" applyBorder="1" applyAlignment="1">
      <alignment horizontal="center" vertical="center" wrapText="1"/>
    </xf>
    <xf numFmtId="165" fontId="20" fillId="0" borderId="2" xfId="2" applyNumberFormat="1" applyFont="1" applyBorder="1" applyAlignment="1">
      <alignment horizontal="center" vertical="center" wrapText="1"/>
    </xf>
    <xf numFmtId="165" fontId="9" fillId="2" borderId="2" xfId="2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165" fontId="20" fillId="0" borderId="8" xfId="2" applyNumberFormat="1" applyFont="1" applyFill="1" applyBorder="1" applyAlignment="1">
      <alignment horizontal="center" vertical="center" wrapText="1"/>
    </xf>
    <xf numFmtId="165" fontId="20" fillId="0" borderId="8" xfId="2" applyNumberFormat="1" applyFont="1" applyBorder="1" applyAlignment="1">
      <alignment horizontal="center" vertical="center" wrapText="1"/>
    </xf>
    <xf numFmtId="165" fontId="9" fillId="2" borderId="8" xfId="2" applyNumberFormat="1" applyFont="1" applyFill="1" applyBorder="1" applyAlignment="1">
      <alignment horizontal="center" vertical="center" wrapText="1"/>
    </xf>
    <xf numFmtId="0" fontId="22" fillId="0" borderId="9" xfId="1" applyFont="1" applyBorder="1" applyAlignment="1">
      <alignment vertical="center"/>
    </xf>
    <xf numFmtId="0" fontId="2" fillId="0" borderId="9" xfId="1" applyFont="1" applyBorder="1" applyAlignment="1">
      <alignment vertical="center" wrapText="1"/>
    </xf>
    <xf numFmtId="165" fontId="18" fillId="4" borderId="10" xfId="2" applyNumberFormat="1" applyFont="1" applyFill="1" applyBorder="1" applyAlignment="1">
      <alignment vertical="center" shrinkToFit="1"/>
    </xf>
    <xf numFmtId="165" fontId="18" fillId="0" borderId="10" xfId="2" applyNumberFormat="1" applyFont="1" applyFill="1" applyBorder="1" applyAlignment="1">
      <alignment vertical="center" shrinkToFit="1"/>
    </xf>
    <xf numFmtId="165" fontId="18" fillId="2" borderId="10" xfId="2" applyNumberFormat="1" applyFont="1" applyFill="1" applyBorder="1" applyAlignment="1">
      <alignment vertical="center" shrinkToFit="1"/>
    </xf>
    <xf numFmtId="0" fontId="21" fillId="0" borderId="0" xfId="1" applyFont="1" applyAlignment="1">
      <alignment vertical="center"/>
    </xf>
    <xf numFmtId="0" fontId="23" fillId="0" borderId="11" xfId="1" applyFont="1" applyBorder="1" applyAlignment="1">
      <alignment horizontal="center" vertical="center"/>
    </xf>
    <xf numFmtId="0" fontId="23" fillId="0" borderId="11" xfId="1" applyFont="1" applyFill="1" applyBorder="1" applyAlignment="1">
      <alignment vertical="center" wrapText="1"/>
    </xf>
    <xf numFmtId="165" fontId="14" fillId="4" borderId="11" xfId="1" applyNumberFormat="1" applyFont="1" applyFill="1" applyBorder="1" applyAlignment="1">
      <alignment vertical="center" shrinkToFit="1"/>
    </xf>
    <xf numFmtId="165" fontId="14" fillId="4" borderId="11" xfId="2" applyNumberFormat="1" applyFont="1" applyFill="1" applyBorder="1" applyAlignment="1">
      <alignment horizontal="center" vertical="center" shrinkToFit="1"/>
    </xf>
    <xf numFmtId="165" fontId="14" fillId="0" borderId="11" xfId="2" applyNumberFormat="1" applyFont="1" applyBorder="1" applyAlignment="1">
      <alignment horizontal="center" vertical="center" shrinkToFit="1"/>
    </xf>
    <xf numFmtId="165" fontId="14" fillId="0" borderId="11" xfId="1" applyNumberFormat="1" applyFont="1" applyFill="1" applyBorder="1" applyAlignment="1">
      <alignment vertical="center" shrinkToFit="1"/>
    </xf>
    <xf numFmtId="165" fontId="14" fillId="0" borderId="11" xfId="2" applyNumberFormat="1" applyFont="1" applyFill="1" applyBorder="1" applyAlignment="1">
      <alignment vertical="center" shrinkToFit="1"/>
    </xf>
    <xf numFmtId="165" fontId="16" fillId="0" borderId="11" xfId="2" applyNumberFormat="1" applyFont="1" applyFill="1" applyBorder="1" applyAlignment="1">
      <alignment vertical="center" shrinkToFit="1"/>
    </xf>
    <xf numFmtId="165" fontId="16" fillId="0" borderId="11" xfId="2" applyNumberFormat="1" applyFont="1" applyBorder="1" applyAlignment="1">
      <alignment vertical="center" shrinkToFit="1"/>
    </xf>
    <xf numFmtId="165" fontId="14" fillId="2" borderId="11" xfId="2" applyNumberFormat="1" applyFont="1" applyFill="1" applyBorder="1" applyAlignment="1">
      <alignment vertical="center" shrinkToFit="1"/>
    </xf>
    <xf numFmtId="165" fontId="24" fillId="3" borderId="11" xfId="2" applyNumberFormat="1" applyFont="1" applyFill="1" applyBorder="1" applyAlignment="1">
      <alignment vertical="center" shrinkToFit="1"/>
    </xf>
    <xf numFmtId="165" fontId="16" fillId="3" borderId="11" xfId="2" applyNumberFormat="1" applyFont="1" applyFill="1" applyBorder="1" applyAlignment="1">
      <alignment horizontal="center" vertical="center" shrinkToFit="1"/>
    </xf>
    <xf numFmtId="165" fontId="16" fillId="0" borderId="11" xfId="2" applyNumberFormat="1" applyFont="1" applyFill="1" applyBorder="1" applyAlignment="1">
      <alignment horizontal="center" vertical="center" shrinkToFit="1"/>
    </xf>
    <xf numFmtId="165" fontId="25" fillId="0" borderId="11" xfId="2" applyNumberFormat="1" applyFont="1" applyFill="1" applyBorder="1" applyAlignment="1">
      <alignment horizontal="center" vertical="center" shrinkToFit="1"/>
    </xf>
    <xf numFmtId="0" fontId="1" fillId="0" borderId="0" xfId="1" applyFont="1" applyAlignment="1">
      <alignment vertical="center"/>
    </xf>
    <xf numFmtId="0" fontId="26" fillId="0" borderId="11" xfId="1" applyFont="1" applyBorder="1" applyAlignment="1">
      <alignment horizontal="center" vertical="center"/>
    </xf>
    <xf numFmtId="0" fontId="27" fillId="0" borderId="11" xfId="1" applyFont="1" applyFill="1" applyBorder="1" applyAlignment="1">
      <alignment vertical="center" wrapText="1"/>
    </xf>
    <xf numFmtId="165" fontId="28" fillId="4" borderId="11" xfId="1" applyNumberFormat="1" applyFont="1" applyFill="1" applyBorder="1" applyAlignment="1">
      <alignment vertical="center" shrinkToFit="1"/>
    </xf>
    <xf numFmtId="165" fontId="28" fillId="4" borderId="11" xfId="2" applyNumberFormat="1" applyFont="1" applyFill="1" applyBorder="1" applyAlignment="1">
      <alignment horizontal="center" vertical="center" shrinkToFit="1"/>
    </xf>
    <xf numFmtId="165" fontId="28" fillId="0" borderId="11" xfId="2" applyNumberFormat="1" applyFont="1" applyBorder="1" applyAlignment="1">
      <alignment horizontal="center" vertical="center" shrinkToFit="1"/>
    </xf>
    <xf numFmtId="165" fontId="28" fillId="0" borderId="11" xfId="2" applyNumberFormat="1" applyFont="1" applyFill="1" applyBorder="1" applyAlignment="1">
      <alignment vertical="center" shrinkToFit="1"/>
    </xf>
    <xf numFmtId="165" fontId="29" fillId="0" borderId="11" xfId="2" applyNumberFormat="1" applyFont="1" applyFill="1" applyBorder="1" applyAlignment="1">
      <alignment vertical="center" shrinkToFit="1"/>
    </xf>
    <xf numFmtId="165" fontId="29" fillId="0" borderId="11" xfId="2" applyNumberFormat="1" applyFont="1" applyBorder="1" applyAlignment="1">
      <alignment vertical="center" shrinkToFit="1"/>
    </xf>
    <xf numFmtId="165" fontId="28" fillId="2" borderId="11" xfId="2" applyNumberFormat="1" applyFont="1" applyFill="1" applyBorder="1" applyAlignment="1">
      <alignment vertical="center" shrinkToFit="1"/>
    </xf>
    <xf numFmtId="165" fontId="30" fillId="3" borderId="11" xfId="2" applyNumberFormat="1" applyFont="1" applyFill="1" applyBorder="1" applyAlignment="1">
      <alignment horizontal="center" vertical="center" shrinkToFit="1"/>
    </xf>
    <xf numFmtId="0" fontId="31" fillId="0" borderId="0" xfId="1" applyFont="1" applyAlignment="1">
      <alignment vertical="center"/>
    </xf>
    <xf numFmtId="0" fontId="23" fillId="0" borderId="11" xfId="1" applyFont="1" applyFill="1" applyBorder="1" applyAlignment="1">
      <alignment horizontal="justify" vertical="center" wrapText="1"/>
    </xf>
    <xf numFmtId="165" fontId="25" fillId="5" borderId="11" xfId="2" applyNumberFormat="1" applyFont="1" applyFill="1" applyBorder="1" applyAlignment="1">
      <alignment horizontal="center" vertical="center" shrinkToFit="1"/>
    </xf>
    <xf numFmtId="0" fontId="32" fillId="0" borderId="11" xfId="1" applyFont="1" applyBorder="1" applyAlignment="1">
      <alignment horizontal="center" vertical="center"/>
    </xf>
    <xf numFmtId="0" fontId="32" fillId="0" borderId="11" xfId="1" applyFont="1" applyFill="1" applyBorder="1" applyAlignment="1">
      <alignment vertical="center" wrapText="1"/>
    </xf>
    <xf numFmtId="165" fontId="24" fillId="0" borderId="11" xfId="2" applyNumberFormat="1" applyFont="1" applyFill="1" applyBorder="1" applyAlignment="1">
      <alignment vertical="center" shrinkToFit="1"/>
    </xf>
    <xf numFmtId="165" fontId="16" fillId="0" borderId="10" xfId="2" applyNumberFormat="1" applyFont="1" applyFill="1" applyBorder="1" applyAlignment="1">
      <alignment horizontal="center" vertical="center" shrinkToFit="1"/>
    </xf>
    <xf numFmtId="0" fontId="29" fillId="0" borderId="11" xfId="1" applyFont="1" applyFill="1" applyBorder="1" applyAlignment="1">
      <alignment vertical="center" wrapText="1"/>
    </xf>
    <xf numFmtId="165" fontId="33" fillId="3" borderId="11" xfId="2" applyNumberFormat="1" applyFont="1" applyFill="1" applyBorder="1" applyAlignment="1">
      <alignment horizontal="center" vertical="center" shrinkToFit="1"/>
    </xf>
    <xf numFmtId="165" fontId="30" fillId="0" borderId="11" xfId="2" applyNumberFormat="1" applyFont="1" applyFill="1" applyBorder="1" applyAlignment="1">
      <alignment horizontal="center" vertical="center" shrinkToFit="1"/>
    </xf>
    <xf numFmtId="165" fontId="34" fillId="4" borderId="11" xfId="1" applyNumberFormat="1" applyFont="1" applyFill="1" applyBorder="1" applyAlignment="1">
      <alignment vertical="center" shrinkToFit="1"/>
    </xf>
    <xf numFmtId="165" fontId="34" fillId="4" borderId="11" xfId="2" applyNumberFormat="1" applyFont="1" applyFill="1" applyBorder="1" applyAlignment="1">
      <alignment horizontal="center" vertical="center" shrinkToFit="1"/>
    </xf>
    <xf numFmtId="165" fontId="34" fillId="0" borderId="11" xfId="2" applyNumberFormat="1" applyFont="1" applyBorder="1" applyAlignment="1">
      <alignment horizontal="center" vertical="center" shrinkToFit="1"/>
    </xf>
    <xf numFmtId="165" fontId="23" fillId="0" borderId="11" xfId="2" applyNumberFormat="1" applyFont="1" applyFill="1" applyBorder="1" applyAlignment="1">
      <alignment vertical="center" shrinkToFit="1"/>
    </xf>
    <xf numFmtId="165" fontId="23" fillId="0" borderId="11" xfId="2" applyNumberFormat="1" applyFont="1" applyBorder="1" applyAlignment="1">
      <alignment vertical="center" shrinkToFit="1"/>
    </xf>
    <xf numFmtId="165" fontId="23" fillId="3" borderId="11" xfId="2" applyNumberFormat="1" applyFont="1" applyFill="1" applyBorder="1" applyAlignment="1">
      <alignment horizontal="center" vertical="center" shrinkToFit="1"/>
    </xf>
    <xf numFmtId="165" fontId="35" fillId="0" borderId="11" xfId="2" applyNumberFormat="1" applyFont="1" applyFill="1" applyBorder="1" applyAlignment="1">
      <alignment vertical="center" shrinkToFit="1"/>
    </xf>
    <xf numFmtId="165" fontId="34" fillId="0" borderId="11" xfId="2" applyNumberFormat="1" applyFont="1" applyFill="1" applyBorder="1" applyAlignment="1">
      <alignment vertical="center" shrinkToFit="1"/>
    </xf>
    <xf numFmtId="165" fontId="29" fillId="0" borderId="11" xfId="2" applyNumberFormat="1" applyFont="1" applyFill="1" applyBorder="1" applyAlignment="1">
      <alignment horizontal="center" vertical="center" shrinkToFit="1"/>
    </xf>
    <xf numFmtId="165" fontId="36" fillId="0" borderId="11" xfId="2" applyNumberFormat="1" applyFont="1" applyFill="1" applyBorder="1" applyAlignment="1">
      <alignment vertical="center" shrinkToFit="1"/>
    </xf>
    <xf numFmtId="0" fontId="22" fillId="0" borderId="10" xfId="1" applyFont="1" applyBorder="1" applyAlignment="1">
      <alignment vertical="center"/>
    </xf>
    <xf numFmtId="0" fontId="2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horizontal="left" vertical="center" wrapText="1"/>
    </xf>
    <xf numFmtId="165" fontId="18" fillId="4" borderId="10" xfId="2" applyNumberFormat="1" applyFont="1" applyFill="1" applyBorder="1" applyAlignment="1">
      <alignment horizontal="center" vertical="center" shrinkToFit="1"/>
    </xf>
    <xf numFmtId="165" fontId="18" fillId="0" borderId="10" xfId="2" applyNumberFormat="1" applyFont="1" applyBorder="1" applyAlignment="1">
      <alignment horizontal="center" vertical="center" shrinkToFit="1"/>
    </xf>
    <xf numFmtId="165" fontId="37" fillId="0" borderId="10" xfId="2" applyNumberFormat="1" applyFont="1" applyBorder="1" applyAlignment="1">
      <alignment horizontal="center" vertical="center" shrinkToFit="1"/>
    </xf>
    <xf numFmtId="165" fontId="37" fillId="4" borderId="10" xfId="2" applyNumberFormat="1" applyFont="1" applyFill="1" applyBorder="1" applyAlignment="1">
      <alignment horizontal="center" vertical="center" shrinkToFit="1"/>
    </xf>
    <xf numFmtId="165" fontId="37" fillId="0" borderId="6" xfId="2" applyNumberFormat="1" applyFont="1" applyFill="1" applyBorder="1" applyAlignment="1">
      <alignment vertical="center" shrinkToFit="1"/>
    </xf>
    <xf numFmtId="165" fontId="37" fillId="0" borderId="11" xfId="2" applyNumberFormat="1" applyFont="1" applyFill="1" applyBorder="1" applyAlignment="1">
      <alignment vertical="center" shrinkToFit="1"/>
    </xf>
    <xf numFmtId="165" fontId="38" fillId="0" borderId="10" xfId="2" applyNumberFormat="1" applyFont="1" applyFill="1" applyBorder="1" applyAlignment="1">
      <alignment vertical="center" shrinkToFit="1"/>
    </xf>
    <xf numFmtId="165" fontId="38" fillId="0" borderId="10" xfId="2" applyNumberFormat="1" applyFont="1" applyBorder="1" applyAlignment="1">
      <alignment vertical="center" shrinkToFit="1"/>
    </xf>
    <xf numFmtId="165" fontId="37" fillId="2" borderId="10" xfId="2" applyNumberFormat="1" applyFont="1" applyFill="1" applyBorder="1" applyAlignment="1">
      <alignment vertical="center" shrinkToFit="1"/>
    </xf>
    <xf numFmtId="0" fontId="8" fillId="0" borderId="11" xfId="1" applyFont="1" applyBorder="1" applyAlignment="1">
      <alignment horizontal="left" vertical="center" wrapText="1"/>
    </xf>
    <xf numFmtId="165" fontId="37" fillId="4" borderId="11" xfId="1" applyNumberFormat="1" applyFont="1" applyFill="1" applyBorder="1" applyAlignment="1">
      <alignment vertical="center" shrinkToFit="1"/>
    </xf>
    <xf numFmtId="165" fontId="37" fillId="0" borderId="11" xfId="1" applyNumberFormat="1" applyFont="1" applyBorder="1" applyAlignment="1">
      <alignment vertical="center" shrinkToFit="1"/>
    </xf>
    <xf numFmtId="3" fontId="5" fillId="0" borderId="11" xfId="1" applyNumberFormat="1" applyFont="1" applyBorder="1" applyAlignment="1">
      <alignment vertical="center" shrinkToFit="1"/>
    </xf>
    <xf numFmtId="3" fontId="4" fillId="0" borderId="11" xfId="2" applyNumberFormat="1" applyFont="1" applyFill="1" applyBorder="1" applyAlignment="1">
      <alignment vertical="center" shrinkToFit="1"/>
    </xf>
    <xf numFmtId="0" fontId="22" fillId="0" borderId="11" xfId="1" applyFont="1" applyBorder="1" applyAlignment="1">
      <alignment vertical="center"/>
    </xf>
    <xf numFmtId="0" fontId="22" fillId="0" borderId="11" xfId="1" applyFont="1" applyBorder="1" applyAlignment="1">
      <alignment vertical="center" wrapText="1"/>
    </xf>
    <xf numFmtId="165" fontId="20" fillId="4" borderId="11" xfId="2" applyNumberFormat="1" applyFont="1" applyFill="1" applyBorder="1" applyAlignment="1">
      <alignment vertical="center" shrinkToFit="1"/>
    </xf>
    <xf numFmtId="165" fontId="20" fillId="0" borderId="11" xfId="2" applyNumberFormat="1" applyFont="1" applyFill="1" applyBorder="1" applyAlignment="1">
      <alignment vertical="center" shrinkToFit="1"/>
    </xf>
    <xf numFmtId="165" fontId="18" fillId="2" borderId="11" xfId="2" applyNumberFormat="1" applyFont="1" applyFill="1" applyBorder="1" applyAlignment="1">
      <alignment vertical="center" shrinkToFit="1"/>
    </xf>
    <xf numFmtId="0" fontId="37" fillId="0" borderId="11" xfId="1" applyFont="1" applyBorder="1" applyAlignment="1">
      <alignment horizontal="center" vertical="center"/>
    </xf>
    <xf numFmtId="0" fontId="37" fillId="0" borderId="11" xfId="1" applyFont="1" applyBorder="1" applyAlignment="1">
      <alignment horizontal="left" vertical="center" wrapText="1"/>
    </xf>
    <xf numFmtId="3" fontId="37" fillId="0" borderId="11" xfId="1" applyNumberFormat="1" applyFont="1" applyBorder="1" applyAlignment="1">
      <alignment vertical="center" shrinkToFit="1"/>
    </xf>
    <xf numFmtId="164" fontId="37" fillId="0" borderId="11" xfId="2" applyFont="1" applyBorder="1" applyAlignment="1">
      <alignment vertical="center" shrinkToFit="1"/>
    </xf>
    <xf numFmtId="165" fontId="38" fillId="0" borderId="11" xfId="2" applyNumberFormat="1" applyFont="1" applyFill="1" applyBorder="1" applyAlignment="1">
      <alignment vertical="center" shrinkToFit="1"/>
    </xf>
    <xf numFmtId="165" fontId="40" fillId="0" borderId="11" xfId="3" applyNumberFormat="1" applyFont="1" applyFill="1" applyBorder="1" applyAlignment="1">
      <alignment horizontal="left" vertical="center" shrinkToFit="1"/>
    </xf>
    <xf numFmtId="165" fontId="30" fillId="0" borderId="11" xfId="2" applyNumberFormat="1" applyFont="1" applyBorder="1" applyAlignment="1">
      <alignment vertical="center" shrinkToFit="1"/>
    </xf>
    <xf numFmtId="165" fontId="38" fillId="0" borderId="11" xfId="2" applyNumberFormat="1" applyFont="1" applyBorder="1" applyAlignment="1">
      <alignment vertical="center" shrinkToFit="1"/>
    </xf>
    <xf numFmtId="165" fontId="37" fillId="2" borderId="11" xfId="2" applyNumberFormat="1" applyFont="1" applyFill="1" applyBorder="1" applyAlignment="1">
      <alignment vertical="center" shrinkToFit="1"/>
    </xf>
    <xf numFmtId="165" fontId="41" fillId="0" borderId="11" xfId="2" applyNumberFormat="1" applyFont="1" applyBorder="1" applyAlignment="1">
      <alignment vertical="center" shrinkToFit="1"/>
    </xf>
    <xf numFmtId="165" fontId="42" fillId="0" borderId="11" xfId="2" applyNumberFormat="1" applyFont="1" applyBorder="1" applyAlignment="1">
      <alignment vertical="center" shrinkToFit="1"/>
    </xf>
    <xf numFmtId="0" fontId="37" fillId="0" borderId="12" xfId="1" applyFont="1" applyBorder="1" applyAlignment="1">
      <alignment horizontal="center" vertical="center"/>
    </xf>
    <xf numFmtId="0" fontId="37" fillId="0" borderId="12" xfId="1" applyFont="1" applyBorder="1" applyAlignment="1">
      <alignment horizontal="left" vertical="center" wrapText="1"/>
    </xf>
    <xf numFmtId="165" fontId="37" fillId="4" borderId="12" xfId="1" applyNumberFormat="1" applyFont="1" applyFill="1" applyBorder="1" applyAlignment="1">
      <alignment vertical="center" shrinkToFit="1"/>
    </xf>
    <xf numFmtId="165" fontId="37" fillId="0" borderId="12" xfId="1" applyNumberFormat="1" applyFont="1" applyBorder="1" applyAlignment="1">
      <alignment vertical="center" shrinkToFit="1"/>
    </xf>
    <xf numFmtId="3" fontId="37" fillId="0" borderId="12" xfId="1" applyNumberFormat="1" applyFont="1" applyBorder="1" applyAlignment="1">
      <alignment vertical="center" shrinkToFit="1"/>
    </xf>
    <xf numFmtId="3" fontId="5" fillId="4" borderId="12" xfId="2" applyNumberFormat="1" applyFont="1" applyFill="1" applyBorder="1" applyAlignment="1">
      <alignment vertical="center" shrinkToFit="1"/>
    </xf>
    <xf numFmtId="165" fontId="37" fillId="4" borderId="12" xfId="2" applyNumberFormat="1" applyFont="1" applyFill="1" applyBorder="1" applyAlignment="1">
      <alignment vertical="center" shrinkToFit="1"/>
    </xf>
    <xf numFmtId="3" fontId="5" fillId="0" borderId="12" xfId="2" applyNumberFormat="1" applyFont="1" applyFill="1" applyBorder="1" applyAlignment="1">
      <alignment vertical="center" shrinkToFit="1"/>
    </xf>
    <xf numFmtId="165" fontId="37" fillId="0" borderId="12" xfId="2" applyNumberFormat="1" applyFont="1" applyFill="1" applyBorder="1" applyAlignment="1">
      <alignment vertical="center" shrinkToFit="1"/>
    </xf>
    <xf numFmtId="165" fontId="28" fillId="0" borderId="12" xfId="2" applyNumberFormat="1" applyFont="1" applyBorder="1" applyAlignment="1">
      <alignment vertical="center" shrinkToFit="1"/>
    </xf>
    <xf numFmtId="165" fontId="29" fillId="0" borderId="12" xfId="2" applyNumberFormat="1" applyFont="1" applyBorder="1" applyAlignment="1">
      <alignment vertical="center" shrinkToFit="1"/>
    </xf>
    <xf numFmtId="165" fontId="30" fillId="0" borderId="12" xfId="2" applyNumberFormat="1" applyFont="1" applyBorder="1" applyAlignment="1">
      <alignment vertical="center" shrinkToFit="1"/>
    </xf>
    <xf numFmtId="165" fontId="37" fillId="2" borderId="12" xfId="2" applyNumberFormat="1" applyFont="1" applyFill="1" applyBorder="1" applyAlignment="1">
      <alignment vertical="center" shrinkToFit="1"/>
    </xf>
    <xf numFmtId="165" fontId="38" fillId="0" borderId="12" xfId="2" applyNumberFormat="1" applyFont="1" applyBorder="1" applyAlignment="1">
      <alignment vertical="center" shrinkToFit="1"/>
    </xf>
    <xf numFmtId="3" fontId="1" fillId="0" borderId="0" xfId="1" applyNumberFormat="1" applyAlignment="1">
      <alignment shrinkToFit="1"/>
    </xf>
    <xf numFmtId="3" fontId="5" fillId="0" borderId="0" xfId="1" applyNumberFormat="1" applyFont="1" applyAlignment="1">
      <alignment shrinkToFit="1"/>
    </xf>
    <xf numFmtId="3" fontId="14" fillId="0" borderId="0" xfId="1" applyNumberFormat="1" applyFont="1" applyAlignment="1">
      <alignment shrinkToFit="1"/>
    </xf>
    <xf numFmtId="3" fontId="5" fillId="0" borderId="0" xfId="1" applyNumberFormat="1" applyFont="1" applyFill="1" applyAlignment="1">
      <alignment shrinkToFit="1"/>
    </xf>
    <xf numFmtId="3" fontId="4" fillId="0" borderId="0" xfId="2" applyNumberFormat="1" applyFont="1" applyFill="1" applyAlignment="1">
      <alignment shrinkToFit="1"/>
    </xf>
    <xf numFmtId="3" fontId="4" fillId="0" borderId="0" xfId="2" applyNumberFormat="1" applyFont="1" applyAlignment="1">
      <alignment shrinkToFit="1"/>
    </xf>
    <xf numFmtId="3" fontId="5" fillId="2" borderId="0" xfId="2" applyNumberFormat="1" applyFont="1" applyFill="1" applyAlignment="1">
      <alignment shrinkToFit="1"/>
    </xf>
    <xf numFmtId="3" fontId="43" fillId="0" borderId="0" xfId="1" applyNumberFormat="1" applyFont="1" applyAlignment="1">
      <alignment horizontal="center" shrinkToFit="1"/>
    </xf>
    <xf numFmtId="3" fontId="43" fillId="0" borderId="0" xfId="1" applyNumberFormat="1" applyFont="1" applyFill="1" applyAlignment="1">
      <alignment horizontal="center" shrinkToFit="1"/>
    </xf>
    <xf numFmtId="3" fontId="44" fillId="0" borderId="0" xfId="1" applyNumberFormat="1" applyFont="1" applyAlignment="1">
      <alignment horizontal="center" shrinkToFit="1"/>
    </xf>
    <xf numFmtId="3" fontId="44" fillId="0" borderId="0" xfId="1" applyNumberFormat="1" applyFont="1" applyFill="1" applyAlignment="1">
      <alignment horizontal="center" shrinkToFit="1"/>
    </xf>
    <xf numFmtId="3" fontId="5" fillId="0" borderId="0" xfId="1" applyNumberFormat="1" applyFont="1" applyAlignment="1">
      <alignment horizontal="center" shrinkToFit="1"/>
    </xf>
    <xf numFmtId="3" fontId="3" fillId="0" borderId="0" xfId="1" applyNumberFormat="1" applyFont="1" applyAlignment="1">
      <alignment shrinkToFit="1"/>
    </xf>
    <xf numFmtId="3" fontId="1" fillId="0" borderId="0" xfId="1" applyNumberFormat="1" applyFill="1" applyAlignment="1">
      <alignment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1" fillId="0" borderId="0" xfId="1" applyFill="1" applyAlignment="1">
      <alignment shrinkToFit="1"/>
    </xf>
    <xf numFmtId="165" fontId="4" fillId="0" borderId="0" xfId="2" applyNumberFormat="1" applyFont="1" applyFill="1" applyAlignment="1">
      <alignment shrinkToFit="1"/>
    </xf>
    <xf numFmtId="165" fontId="4" fillId="0" borderId="0" xfId="2" applyNumberFormat="1" applyFont="1" applyAlignment="1">
      <alignment shrinkToFit="1"/>
    </xf>
    <xf numFmtId="165" fontId="5" fillId="2" borderId="0" xfId="2" applyNumberFormat="1" applyFont="1" applyFill="1" applyAlignment="1">
      <alignment shrinkToFi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15" fillId="0" borderId="1" xfId="1" applyFont="1" applyBorder="1" applyAlignment="1"/>
    <xf numFmtId="0" fontId="15" fillId="0" borderId="1" xfId="1" applyFont="1" applyBorder="1" applyAlignment="1">
      <alignment horizontal="center" vertical="top"/>
    </xf>
  </cellXfs>
  <cellStyles count="4">
    <cellStyle name="Comma 2" xfId="2"/>
    <cellStyle name="Comma 4" xf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EU_CONG_KHAI_QUYET_TOAN%20to&#224;n%20ng&#224;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ểu CÔNG KHAI QT.2023"/>
      <sheetName val="Biểu 02 Tổng hợp SS DT, số thu"/>
      <sheetName val="Biểu 02 Chi tiết các ĐV"/>
      <sheetName val="Biểu 02 từng ĐT"/>
      <sheetName val="40% CCTL"/>
      <sheetName val="Biểu 03 tổng hợp"/>
      <sheetName val="Biểu 03 chi tiết"/>
      <sheetName val="Biểu 2c"/>
      <sheetName val="Biểu 2b"/>
      <sheetName val="2c VP Sở 341,098,075,083 (1)"/>
      <sheetName val="2c CTMTQG 098,332.QLNS (2)"/>
      <sheetName val="2c Chi tiết 070-093 CĐSPHB (3)"/>
      <sheetName val="2c TTGDTX,TTNNTH 075 (4)"/>
      <sheetName val="2c Loại 070-073 (5)"/>
      <sheetName val="2c Loại 070-074 (6)"/>
      <sheetName val="2c Loại 070-073 (KHTC) (7)"/>
      <sheetName val="2c Loại 070-074 (KHTC) (8)"/>
      <sheetName val="Oanh đối chiế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Y34"/>
  <sheetViews>
    <sheetView tabSelected="1" view="pageBreakPreview" zoomScale="115" zoomScaleNormal="100" zoomScaleSheetLayoutView="115" workbookViewId="0">
      <selection activeCell="BQ10" sqref="BQ10"/>
    </sheetView>
  </sheetViews>
  <sheetFormatPr defaultRowHeight="15" x14ac:dyDescent="0.25"/>
  <cols>
    <col min="1" max="1" width="3.28515625" style="1" customWidth="1"/>
    <col min="2" max="2" width="32" style="1" customWidth="1"/>
    <col min="3" max="3" width="15" style="1" customWidth="1"/>
    <col min="4" max="4" width="14.85546875" style="1" customWidth="1"/>
    <col min="5" max="5" width="6.5703125" style="1" customWidth="1"/>
    <col min="6" max="6" width="12.5703125" style="1" customWidth="1"/>
    <col min="7" max="7" width="11.85546875" style="1" hidden="1" customWidth="1"/>
    <col min="8" max="8" width="12.28515625" style="3" customWidth="1"/>
    <col min="9" max="9" width="14" style="3" customWidth="1"/>
    <col min="10" max="10" width="13.85546875" style="1" customWidth="1"/>
    <col min="11" max="11" width="14.140625" style="1" customWidth="1"/>
    <col min="12" max="12" width="12" style="4" hidden="1" customWidth="1"/>
    <col min="13" max="13" width="11.5703125" style="5" customWidth="1"/>
    <col min="14" max="14" width="10.42578125" style="5" customWidth="1"/>
    <col min="15" max="15" width="10.7109375" style="5" customWidth="1"/>
    <col min="16" max="16" width="10.42578125" style="5" hidden="1" customWidth="1"/>
    <col min="17" max="17" width="10.42578125" style="5" customWidth="1"/>
    <col min="18" max="18" width="12" style="5" customWidth="1"/>
    <col min="19" max="19" width="10.7109375" style="5" customWidth="1"/>
    <col min="20" max="20" width="12.7109375" style="5" customWidth="1"/>
    <col min="21" max="21" width="10.7109375" style="5" customWidth="1"/>
    <col min="22" max="22" width="13.5703125" style="5" customWidth="1"/>
    <col min="23" max="23" width="12.5703125" style="6" customWidth="1"/>
    <col min="24" max="24" width="12.7109375" style="6" customWidth="1"/>
    <col min="25" max="25" width="12" style="6" customWidth="1"/>
    <col min="26" max="26" width="12.7109375" style="6" customWidth="1"/>
    <col min="27" max="27" width="13.42578125" style="6" customWidth="1"/>
    <col min="28" max="28" width="13.7109375" style="6" customWidth="1"/>
    <col min="29" max="29" width="13.140625" style="6" customWidth="1"/>
    <col min="30" max="30" width="13" style="6" customWidth="1"/>
    <col min="31" max="31" width="12.85546875" style="6" customWidth="1"/>
    <col min="32" max="32" width="13.42578125" style="6" customWidth="1"/>
    <col min="33" max="33" width="13" style="6" hidden="1" customWidth="1"/>
    <col min="34" max="34" width="13.28515625" style="7" hidden="1" customWidth="1"/>
    <col min="35" max="35" width="12.7109375" style="6" customWidth="1"/>
    <col min="36" max="37" width="13.5703125" style="6" customWidth="1"/>
    <col min="38" max="38" width="12.28515625" style="6" customWidth="1"/>
    <col min="39" max="39" width="15" style="6" customWidth="1"/>
    <col min="40" max="40" width="14" style="6" customWidth="1"/>
    <col min="41" max="41" width="12.85546875" style="6" customWidth="1"/>
    <col min="42" max="42" width="0.5703125" style="6" hidden="1" customWidth="1"/>
    <col min="43" max="43" width="12.5703125" style="6" customWidth="1"/>
    <col min="44" max="44" width="13.140625" style="6" customWidth="1"/>
    <col min="45" max="45" width="13.7109375" style="6" customWidth="1"/>
    <col min="46" max="46" width="12.28515625" style="6" customWidth="1"/>
    <col min="47" max="47" width="12.85546875" style="6" customWidth="1"/>
    <col min="48" max="49" width="13.85546875" style="6" customWidth="1"/>
    <col min="50" max="50" width="14.5703125" style="6" customWidth="1"/>
    <col min="51" max="51" width="12.7109375" style="6" customWidth="1"/>
    <col min="52" max="52" width="13.28515625" style="6" customWidth="1"/>
    <col min="53" max="53" width="13.140625" style="6" customWidth="1"/>
    <col min="54" max="54" width="13.5703125" style="6" customWidth="1"/>
    <col min="55" max="55" width="13" style="6" customWidth="1"/>
    <col min="56" max="56" width="14.140625" style="6" customWidth="1"/>
    <col min="57" max="57" width="13.7109375" style="6" customWidth="1"/>
    <col min="58" max="58" width="13.85546875" style="6" customWidth="1"/>
    <col min="59" max="59" width="13.7109375" style="6" customWidth="1"/>
    <col min="60" max="60" width="12.85546875" style="6" customWidth="1"/>
    <col min="61" max="61" width="12.5703125" style="6" customWidth="1"/>
    <col min="62" max="62" width="13" style="6" customWidth="1"/>
    <col min="63" max="63" width="13.42578125" style="6" customWidth="1"/>
    <col min="64" max="64" width="14.42578125" style="6" customWidth="1"/>
    <col min="65" max="65" width="13" style="6" customWidth="1"/>
    <col min="66" max="66" width="13.42578125" style="6" customWidth="1"/>
    <col min="67" max="67" width="13.7109375" style="6" customWidth="1"/>
    <col min="68" max="68" width="13.42578125" style="6" customWidth="1"/>
    <col min="69" max="69" width="14.140625" style="6" customWidth="1"/>
    <col min="70" max="70" width="12.5703125" style="6" customWidth="1"/>
    <col min="71" max="71" width="14.140625" style="6" customWidth="1"/>
    <col min="72" max="72" width="11.85546875" style="6" customWidth="1"/>
    <col min="73" max="73" width="1.140625" style="6" hidden="1" customWidth="1"/>
    <col min="74" max="74" width="0.7109375" style="6" hidden="1" customWidth="1"/>
    <col min="75" max="75" width="20.7109375" style="6" customWidth="1"/>
    <col min="76" max="76" width="19.85546875" style="6" customWidth="1"/>
    <col min="77" max="77" width="20.42578125" style="6" customWidth="1"/>
    <col min="78" max="16384" width="9.140625" style="1"/>
  </cols>
  <sheetData>
    <row r="1" spans="1:77" ht="18.75" customHeight="1" x14ac:dyDescent="0.25">
      <c r="B1" s="2" t="s">
        <v>0</v>
      </c>
    </row>
    <row r="2" spans="1:77" ht="15.75" x14ac:dyDescent="0.25">
      <c r="B2" s="8" t="s">
        <v>1</v>
      </c>
    </row>
    <row r="3" spans="1:77" ht="20.25" customHeight="1" x14ac:dyDescent="0.25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3"/>
      <c r="M3" s="163"/>
      <c r="N3" s="163"/>
      <c r="O3" s="163"/>
      <c r="W3" s="9"/>
      <c r="X3" s="9"/>
      <c r="Y3" s="9"/>
      <c r="AD3" s="9"/>
      <c r="AE3" s="9"/>
      <c r="AF3" s="9"/>
      <c r="AH3" s="10"/>
      <c r="AL3" s="9"/>
      <c r="AM3" s="9"/>
      <c r="AN3" s="9"/>
      <c r="AR3" s="9"/>
      <c r="AT3" s="9"/>
      <c r="AV3" s="9"/>
      <c r="AW3" s="9"/>
      <c r="BA3" s="9"/>
      <c r="BC3" s="9"/>
      <c r="BD3" s="9"/>
      <c r="BE3" s="9"/>
      <c r="BG3" s="9"/>
      <c r="BK3" s="9"/>
      <c r="BM3" s="9"/>
      <c r="BN3" s="9"/>
      <c r="BS3" s="9"/>
      <c r="BT3" s="9"/>
      <c r="BU3" s="9"/>
      <c r="BV3" s="9"/>
      <c r="BW3" s="9"/>
      <c r="BY3" s="9"/>
    </row>
    <row r="4" spans="1:77" ht="15" customHeight="1" x14ac:dyDescent="0.25">
      <c r="A4" s="165" t="s">
        <v>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1"/>
      <c r="M4" s="11"/>
      <c r="N4" s="11"/>
      <c r="O4" s="11"/>
      <c r="W4" s="12"/>
      <c r="X4" s="12"/>
      <c r="Y4" s="12"/>
      <c r="AD4" s="12"/>
      <c r="AE4" s="12"/>
      <c r="AF4" s="12"/>
      <c r="AH4" s="10"/>
    </row>
    <row r="5" spans="1:77" s="20" customFormat="1" x14ac:dyDescent="0.25">
      <c r="A5" s="13"/>
      <c r="B5" s="14"/>
      <c r="C5" s="15"/>
      <c r="D5" s="15"/>
      <c r="E5" s="15"/>
      <c r="F5" s="15"/>
      <c r="G5" s="15"/>
      <c r="H5" s="15"/>
      <c r="I5" s="166"/>
      <c r="J5" s="167" t="s">
        <v>101</v>
      </c>
      <c r="K5" s="167"/>
      <c r="L5" s="167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  <c r="X5" s="17"/>
      <c r="Y5" s="17"/>
      <c r="Z5" s="18"/>
      <c r="AA5" s="18"/>
      <c r="AB5" s="18"/>
      <c r="AC5" s="18"/>
      <c r="AD5" s="17"/>
      <c r="AE5" s="17"/>
      <c r="AF5" s="17"/>
      <c r="AG5" s="18"/>
      <c r="AH5" s="19"/>
      <c r="AI5" s="18"/>
      <c r="AJ5" s="18"/>
      <c r="AK5" s="18"/>
      <c r="AL5" s="17"/>
      <c r="AM5" s="17"/>
      <c r="AN5" s="17"/>
      <c r="AO5" s="18"/>
      <c r="AP5" s="18"/>
      <c r="AQ5" s="18"/>
      <c r="AR5" s="17"/>
      <c r="AS5" s="18"/>
      <c r="AT5" s="17"/>
      <c r="AU5" s="18"/>
      <c r="AV5" s="17"/>
      <c r="AW5" s="17"/>
      <c r="AX5" s="18"/>
      <c r="AY5" s="18"/>
      <c r="AZ5" s="18"/>
      <c r="BA5" s="17"/>
      <c r="BB5" s="18"/>
      <c r="BC5" s="17"/>
      <c r="BD5" s="17"/>
      <c r="BE5" s="17"/>
      <c r="BF5" s="18"/>
      <c r="BG5" s="17"/>
      <c r="BH5" s="18"/>
      <c r="BI5" s="18"/>
      <c r="BJ5" s="18"/>
      <c r="BK5" s="17"/>
      <c r="BL5" s="18"/>
      <c r="BM5" s="17"/>
      <c r="BN5" s="17"/>
      <c r="BO5" s="18"/>
      <c r="BP5" s="18"/>
      <c r="BQ5" s="18"/>
      <c r="BR5" s="18"/>
      <c r="BS5" s="17"/>
      <c r="BT5" s="17"/>
      <c r="BU5" s="17"/>
      <c r="BV5" s="17"/>
      <c r="BW5" s="17"/>
      <c r="BX5" s="18"/>
      <c r="BY5" s="17"/>
    </row>
    <row r="6" spans="1:77" s="28" customFormat="1" ht="12" customHeight="1" x14ac:dyDescent="0.25">
      <c r="A6" s="21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11</v>
      </c>
      <c r="I6" s="22" t="s">
        <v>12</v>
      </c>
      <c r="J6" s="22" t="s">
        <v>13</v>
      </c>
      <c r="K6" s="22" t="s">
        <v>14</v>
      </c>
      <c r="L6" s="23" t="s">
        <v>15</v>
      </c>
      <c r="M6" s="24" t="s">
        <v>16</v>
      </c>
      <c r="N6" s="24" t="s">
        <v>17</v>
      </c>
      <c r="O6" s="24" t="s">
        <v>18</v>
      </c>
      <c r="P6" s="24" t="s">
        <v>19</v>
      </c>
      <c r="Q6" s="24" t="s">
        <v>19</v>
      </c>
      <c r="R6" s="24" t="s">
        <v>20</v>
      </c>
      <c r="S6" s="24" t="s">
        <v>21</v>
      </c>
      <c r="T6" s="23" t="s">
        <v>22</v>
      </c>
      <c r="U6" s="24" t="s">
        <v>23</v>
      </c>
      <c r="V6" s="25" t="s">
        <v>24</v>
      </c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7"/>
    </row>
    <row r="7" spans="1:77" s="28" customFormat="1" ht="21.75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2"/>
      <c r="N7" s="32"/>
      <c r="O7" s="32"/>
      <c r="P7" s="32"/>
      <c r="Q7" s="32"/>
      <c r="R7" s="32"/>
      <c r="S7" s="32"/>
      <c r="T7" s="31"/>
      <c r="U7" s="32"/>
      <c r="V7" s="33" t="s">
        <v>25</v>
      </c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 t="s">
        <v>26</v>
      </c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4" t="s">
        <v>13</v>
      </c>
      <c r="BX7" s="34"/>
      <c r="BY7" s="35" t="s">
        <v>27</v>
      </c>
    </row>
    <row r="8" spans="1:77" s="28" customFormat="1" ht="28.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  <c r="M8" s="32"/>
      <c r="N8" s="32"/>
      <c r="O8" s="32"/>
      <c r="P8" s="32"/>
      <c r="Q8" s="32"/>
      <c r="R8" s="32"/>
      <c r="S8" s="32"/>
      <c r="T8" s="31"/>
      <c r="U8" s="32"/>
      <c r="V8" s="24" t="s">
        <v>28</v>
      </c>
      <c r="W8" s="36" t="s">
        <v>29</v>
      </c>
      <c r="X8" s="36" t="s">
        <v>30</v>
      </c>
      <c r="Y8" s="36" t="s">
        <v>31</v>
      </c>
      <c r="Z8" s="36" t="s">
        <v>32</v>
      </c>
      <c r="AA8" s="36" t="s">
        <v>33</v>
      </c>
      <c r="AB8" s="36" t="s">
        <v>34</v>
      </c>
      <c r="AC8" s="36" t="s">
        <v>35</v>
      </c>
      <c r="AD8" s="36" t="s">
        <v>36</v>
      </c>
      <c r="AE8" s="36" t="s">
        <v>37</v>
      </c>
      <c r="AF8" s="36" t="s">
        <v>38</v>
      </c>
      <c r="AG8" s="36" t="s">
        <v>39</v>
      </c>
      <c r="AH8" s="37" t="s">
        <v>40</v>
      </c>
      <c r="AI8" s="36" t="s">
        <v>41</v>
      </c>
      <c r="AJ8" s="36" t="s">
        <v>42</v>
      </c>
      <c r="AK8" s="36" t="s">
        <v>43</v>
      </c>
      <c r="AL8" s="36" t="s">
        <v>44</v>
      </c>
      <c r="AM8" s="36" t="s">
        <v>45</v>
      </c>
      <c r="AN8" s="36" t="s">
        <v>46</v>
      </c>
      <c r="AO8" s="36" t="s">
        <v>47</v>
      </c>
      <c r="AP8" s="36" t="s">
        <v>48</v>
      </c>
      <c r="AQ8" s="36" t="s">
        <v>49</v>
      </c>
      <c r="AR8" s="36" t="s">
        <v>50</v>
      </c>
      <c r="AS8" s="36" t="s">
        <v>51</v>
      </c>
      <c r="AT8" s="36" t="s">
        <v>52</v>
      </c>
      <c r="AU8" s="36" t="s">
        <v>53</v>
      </c>
      <c r="AV8" s="36" t="s">
        <v>54</v>
      </c>
      <c r="AW8" s="36" t="s">
        <v>55</v>
      </c>
      <c r="AX8" s="36" t="s">
        <v>56</v>
      </c>
      <c r="AY8" s="36" t="s">
        <v>57</v>
      </c>
      <c r="AZ8" s="36" t="s">
        <v>58</v>
      </c>
      <c r="BA8" s="36" t="s">
        <v>59</v>
      </c>
      <c r="BB8" s="36" t="s">
        <v>60</v>
      </c>
      <c r="BC8" s="36" t="s">
        <v>61</v>
      </c>
      <c r="BD8" s="36" t="s">
        <v>62</v>
      </c>
      <c r="BE8" s="36" t="s">
        <v>63</v>
      </c>
      <c r="BF8" s="36" t="s">
        <v>64</v>
      </c>
      <c r="BG8" s="36" t="s">
        <v>65</v>
      </c>
      <c r="BH8" s="36" t="s">
        <v>66</v>
      </c>
      <c r="BI8" s="36" t="s">
        <v>67</v>
      </c>
      <c r="BJ8" s="36" t="s">
        <v>68</v>
      </c>
      <c r="BK8" s="36" t="s">
        <v>69</v>
      </c>
      <c r="BL8" s="36" t="s">
        <v>70</v>
      </c>
      <c r="BM8" s="36" t="s">
        <v>71</v>
      </c>
      <c r="BN8" s="36" t="s">
        <v>72</v>
      </c>
      <c r="BO8" s="36" t="s">
        <v>73</v>
      </c>
      <c r="BP8" s="36" t="s">
        <v>74</v>
      </c>
      <c r="BQ8" s="36" t="s">
        <v>102</v>
      </c>
      <c r="BR8" s="36" t="s">
        <v>75</v>
      </c>
      <c r="BS8" s="36" t="s">
        <v>76</v>
      </c>
      <c r="BT8" s="36" t="s">
        <v>77</v>
      </c>
      <c r="BU8" s="36" t="s">
        <v>78</v>
      </c>
      <c r="BV8" s="36" t="s">
        <v>79</v>
      </c>
      <c r="BW8" s="36" t="s">
        <v>80</v>
      </c>
      <c r="BX8" s="36" t="s">
        <v>81</v>
      </c>
      <c r="BY8" s="36" t="s">
        <v>82</v>
      </c>
    </row>
    <row r="9" spans="1:77" s="28" customFormat="1" ht="39.75" customHeight="1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  <c r="M9" s="41"/>
      <c r="N9" s="41"/>
      <c r="O9" s="41"/>
      <c r="P9" s="41"/>
      <c r="Q9" s="41"/>
      <c r="R9" s="41"/>
      <c r="S9" s="41"/>
      <c r="T9" s="40"/>
      <c r="U9" s="41"/>
      <c r="V9" s="41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</row>
    <row r="10" spans="1:77" s="49" customFormat="1" ht="21" customHeight="1" x14ac:dyDescent="0.25">
      <c r="A10" s="44" t="s">
        <v>83</v>
      </c>
      <c r="B10" s="45" t="s">
        <v>84</v>
      </c>
      <c r="C10" s="46">
        <f>C11+C13+C15+C17</f>
        <v>76864147100</v>
      </c>
      <c r="D10" s="46">
        <f>D11+D13+D15+D17</f>
        <v>76864147100</v>
      </c>
      <c r="E10" s="46"/>
      <c r="F10" s="46">
        <f>F11+F13+F15+F17</f>
        <v>221308177</v>
      </c>
      <c r="G10" s="46">
        <f t="shared" ref="G10:BU10" si="0">G11+G13+G15+G17</f>
        <v>0</v>
      </c>
      <c r="H10" s="46">
        <f t="shared" si="0"/>
        <v>178858</v>
      </c>
      <c r="I10" s="46">
        <f t="shared" si="0"/>
        <v>59798920051</v>
      </c>
      <c r="J10" s="46">
        <f t="shared" si="0"/>
        <v>3852046530</v>
      </c>
      <c r="K10" s="46">
        <f>K11+K13+K15+K17</f>
        <v>12991693484</v>
      </c>
      <c r="L10" s="47"/>
      <c r="M10" s="47">
        <f t="shared" si="0"/>
        <v>0</v>
      </c>
      <c r="N10" s="47"/>
      <c r="O10" s="47">
        <f t="shared" si="0"/>
        <v>0</v>
      </c>
      <c r="P10" s="47">
        <f t="shared" si="0"/>
        <v>0</v>
      </c>
      <c r="Q10" s="47"/>
      <c r="R10" s="47">
        <f t="shared" si="0"/>
        <v>0</v>
      </c>
      <c r="S10" s="47">
        <f t="shared" si="0"/>
        <v>0</v>
      </c>
      <c r="T10" s="47">
        <f t="shared" si="0"/>
        <v>1578380808</v>
      </c>
      <c r="U10" s="47">
        <f t="shared" si="0"/>
        <v>0</v>
      </c>
      <c r="V10" s="47">
        <f t="shared" si="0"/>
        <v>0</v>
      </c>
      <c r="W10" s="46">
        <f t="shared" si="0"/>
        <v>0</v>
      </c>
      <c r="X10" s="46">
        <f t="shared" si="0"/>
        <v>0</v>
      </c>
      <c r="Y10" s="46">
        <f t="shared" si="0"/>
        <v>0</v>
      </c>
      <c r="Z10" s="46">
        <f t="shared" si="0"/>
        <v>20000</v>
      </c>
      <c r="AA10" s="46">
        <f t="shared" si="0"/>
        <v>158858</v>
      </c>
      <c r="AB10" s="46">
        <f t="shared" si="0"/>
        <v>0</v>
      </c>
      <c r="AC10" s="46">
        <f t="shared" si="0"/>
        <v>0</v>
      </c>
      <c r="AD10" s="46">
        <f t="shared" si="0"/>
        <v>0</v>
      </c>
      <c r="AE10" s="46">
        <f t="shared" si="0"/>
        <v>0</v>
      </c>
      <c r="AF10" s="46">
        <f t="shared" si="0"/>
        <v>0</v>
      </c>
      <c r="AG10" s="46">
        <f t="shared" si="0"/>
        <v>0</v>
      </c>
      <c r="AH10" s="48">
        <f t="shared" si="0"/>
        <v>0</v>
      </c>
      <c r="AI10" s="46">
        <f t="shared" si="0"/>
        <v>0</v>
      </c>
      <c r="AJ10" s="46">
        <f>AJ11+AJ13+AJ15+AJ17</f>
        <v>6385275706</v>
      </c>
      <c r="AK10" s="46">
        <f t="shared" si="0"/>
        <v>844092500</v>
      </c>
      <c r="AL10" s="46">
        <f t="shared" si="0"/>
        <v>416829200</v>
      </c>
      <c r="AM10" s="46">
        <f t="shared" si="0"/>
        <v>1882778771</v>
      </c>
      <c r="AN10" s="46">
        <f t="shared" si="0"/>
        <v>3526864592</v>
      </c>
      <c r="AO10" s="46">
        <f t="shared" si="0"/>
        <v>1369217785</v>
      </c>
      <c r="AP10" s="46">
        <f t="shared" si="0"/>
        <v>0</v>
      </c>
      <c r="AQ10" s="46">
        <f t="shared" si="0"/>
        <v>1150366154</v>
      </c>
      <c r="AR10" s="46">
        <f t="shared" si="0"/>
        <v>965203454</v>
      </c>
      <c r="AS10" s="46">
        <f t="shared" si="0"/>
        <v>349495256</v>
      </c>
      <c r="AT10" s="46">
        <f t="shared" si="0"/>
        <v>1286192762</v>
      </c>
      <c r="AU10" s="46">
        <f t="shared" si="0"/>
        <v>26292000</v>
      </c>
      <c r="AV10" s="46">
        <f t="shared" si="0"/>
        <v>4602865316</v>
      </c>
      <c r="AW10" s="46">
        <f t="shared" si="0"/>
        <v>1886368832</v>
      </c>
      <c r="AX10" s="46">
        <f t="shared" si="0"/>
        <v>1636672600</v>
      </c>
      <c r="AY10" s="46">
        <f t="shared" si="0"/>
        <v>1245256300</v>
      </c>
      <c r="AZ10" s="46">
        <f t="shared" si="0"/>
        <v>1517844472</v>
      </c>
      <c r="BA10" s="46">
        <f t="shared" si="0"/>
        <v>712365730</v>
      </c>
      <c r="BB10" s="46">
        <f t="shared" si="0"/>
        <v>303171100</v>
      </c>
      <c r="BC10" s="46">
        <f t="shared" si="0"/>
        <v>2626722760</v>
      </c>
      <c r="BD10" s="46">
        <f t="shared" si="0"/>
        <v>1870049722</v>
      </c>
      <c r="BE10" s="46">
        <f t="shared" si="0"/>
        <v>1467767600</v>
      </c>
      <c r="BF10" s="46">
        <f t="shared" si="0"/>
        <v>858970996</v>
      </c>
      <c r="BG10" s="46">
        <f t="shared" si="0"/>
        <v>2488650100</v>
      </c>
      <c r="BH10" s="46">
        <f t="shared" si="0"/>
        <v>1932009954</v>
      </c>
      <c r="BI10" s="46">
        <f t="shared" si="0"/>
        <v>2398554524</v>
      </c>
      <c r="BJ10" s="46">
        <f t="shared" si="0"/>
        <v>769081100</v>
      </c>
      <c r="BK10" s="46">
        <f t="shared" si="0"/>
        <v>1298209533</v>
      </c>
      <c r="BL10" s="46">
        <f t="shared" si="0"/>
        <v>852755900</v>
      </c>
      <c r="BM10" s="46">
        <f t="shared" si="0"/>
        <v>1285696804</v>
      </c>
      <c r="BN10" s="46">
        <f t="shared" si="0"/>
        <v>828779852</v>
      </c>
      <c r="BO10" s="46">
        <f t="shared" si="0"/>
        <v>2707492632</v>
      </c>
      <c r="BP10" s="46">
        <f t="shared" si="0"/>
        <v>1964375148</v>
      </c>
      <c r="BQ10" s="46">
        <f t="shared" si="0"/>
        <v>2289953391</v>
      </c>
      <c r="BR10" s="46">
        <f t="shared" si="0"/>
        <v>800077087</v>
      </c>
      <c r="BS10" s="46">
        <f t="shared" si="0"/>
        <v>1988540745</v>
      </c>
      <c r="BT10" s="46">
        <f t="shared" si="0"/>
        <v>1264079673</v>
      </c>
      <c r="BU10" s="46">
        <f t="shared" si="0"/>
        <v>0</v>
      </c>
      <c r="BV10" s="46">
        <f t="shared" ref="BV10:BY10" si="1">BV11+BV13+BV15+BV17</f>
        <v>0</v>
      </c>
      <c r="BW10" s="46">
        <f t="shared" si="1"/>
        <v>3831246530</v>
      </c>
      <c r="BX10" s="46">
        <f t="shared" si="1"/>
        <v>20800000</v>
      </c>
      <c r="BY10" s="46">
        <f t="shared" si="1"/>
        <v>12991693484</v>
      </c>
    </row>
    <row r="11" spans="1:77" s="64" customFormat="1" ht="28.5" customHeight="1" x14ac:dyDescent="0.25">
      <c r="A11" s="50">
        <v>1</v>
      </c>
      <c r="B11" s="51" t="s">
        <v>85</v>
      </c>
      <c r="C11" s="52">
        <f t="shared" ref="C11:C18" si="2">F11+G11+H11+I11+J11+K11+L11+M11</f>
        <v>11656644769</v>
      </c>
      <c r="D11" s="53">
        <f t="shared" ref="D11:D18" si="3">C11</f>
        <v>11656644769</v>
      </c>
      <c r="E11" s="54"/>
      <c r="F11" s="54"/>
      <c r="G11" s="54"/>
      <c r="H11" s="52">
        <f t="shared" ref="H11:H18" si="4">V11+W11+X11+Y11+Z11+AA11+AB11+AC11+AD11+AE11+AF11+AG11+AH11</f>
        <v>0</v>
      </c>
      <c r="I11" s="52">
        <f t="shared" ref="I11:I18" si="5">AI11+AJ11+AK11+AL11+AM11+AN11+AO11+AP11+AQ11+AR11+AS11+AT11+AU11+AV11+AW11+AX11+AY11+AZ11+BA11+BB11+BC11+BD11+BE11+BF11+BG11+BH11+BI11+BJ11+BK11+BL11+BM11+BN11+BO11+BP11+BQ11+BR11+BS11+BT11+BU11+BV11</f>
        <v>10207665369</v>
      </c>
      <c r="J11" s="52">
        <f>BW11+BX11</f>
        <v>1448979400</v>
      </c>
      <c r="K11" s="52">
        <f>BY11</f>
        <v>0</v>
      </c>
      <c r="L11" s="55"/>
      <c r="M11" s="56"/>
      <c r="N11" s="56"/>
      <c r="O11" s="56"/>
      <c r="P11" s="56"/>
      <c r="Q11" s="56"/>
      <c r="R11" s="56"/>
      <c r="S11" s="56"/>
      <c r="T11" s="56"/>
      <c r="U11" s="56"/>
      <c r="V11" s="57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9"/>
      <c r="AI11" s="60"/>
      <c r="AJ11" s="61">
        <f>743091300</f>
        <v>743091300</v>
      </c>
      <c r="AK11" s="58">
        <v>187093300</v>
      </c>
      <c r="AL11" s="58">
        <v>115550200</v>
      </c>
      <c r="AM11" s="58">
        <v>440607800</v>
      </c>
      <c r="AN11" s="58">
        <v>1015532596</v>
      </c>
      <c r="AO11" s="58">
        <v>201501085</v>
      </c>
      <c r="AP11" s="58"/>
      <c r="AQ11" s="62">
        <v>325602804</v>
      </c>
      <c r="AR11" s="62">
        <v>158101239</v>
      </c>
      <c r="AS11" s="62">
        <v>32128756</v>
      </c>
      <c r="AT11" s="62">
        <v>210835269</v>
      </c>
      <c r="AU11" s="58"/>
      <c r="AV11" s="58">
        <v>881961548</v>
      </c>
      <c r="AW11" s="62">
        <v>291041032</v>
      </c>
      <c r="AX11" s="62">
        <v>143417800</v>
      </c>
      <c r="AY11" s="62">
        <v>232758600</v>
      </c>
      <c r="AZ11" s="62">
        <v>120899760</v>
      </c>
      <c r="BA11" s="62">
        <v>79390600</v>
      </c>
      <c r="BB11" s="62">
        <v>22221500</v>
      </c>
      <c r="BC11" s="62">
        <v>341158700</v>
      </c>
      <c r="BD11" s="62">
        <v>91830000</v>
      </c>
      <c r="BE11" s="62">
        <v>163718500</v>
      </c>
      <c r="BF11" s="62">
        <v>293010200</v>
      </c>
      <c r="BG11" s="62">
        <v>491519400</v>
      </c>
      <c r="BH11" s="57">
        <v>433644950</v>
      </c>
      <c r="BI11" s="63">
        <v>448354603</v>
      </c>
      <c r="BJ11" s="62">
        <v>76751100</v>
      </c>
      <c r="BK11" s="62">
        <v>220939033</v>
      </c>
      <c r="BL11" s="58">
        <v>288597600</v>
      </c>
      <c r="BM11" s="62">
        <v>316034333</v>
      </c>
      <c r="BN11" s="62">
        <v>134903117</v>
      </c>
      <c r="BO11" s="62">
        <v>588807930</v>
      </c>
      <c r="BP11" s="62">
        <v>153244832</v>
      </c>
      <c r="BQ11" s="62">
        <v>220852995</v>
      </c>
      <c r="BR11" s="62">
        <v>49383000</v>
      </c>
      <c r="BS11" s="62">
        <v>411935479</v>
      </c>
      <c r="BT11" s="62">
        <v>281244408</v>
      </c>
      <c r="BU11" s="58"/>
      <c r="BV11" s="58"/>
      <c r="BW11" s="62">
        <f>794258000+654721400</f>
        <v>1448979400</v>
      </c>
      <c r="BX11" s="58"/>
      <c r="BY11" s="58"/>
    </row>
    <row r="12" spans="1:77" s="75" customFormat="1" ht="20.25" customHeight="1" x14ac:dyDescent="0.25">
      <c r="A12" s="65"/>
      <c r="B12" s="66" t="s">
        <v>86</v>
      </c>
      <c r="C12" s="67">
        <f t="shared" si="2"/>
        <v>5135895742</v>
      </c>
      <c r="D12" s="68">
        <f t="shared" si="3"/>
        <v>5135895742</v>
      </c>
      <c r="E12" s="69"/>
      <c r="F12" s="69"/>
      <c r="G12" s="69"/>
      <c r="H12" s="67">
        <f t="shared" si="4"/>
        <v>0</v>
      </c>
      <c r="I12" s="67">
        <f t="shared" si="5"/>
        <v>4834656742</v>
      </c>
      <c r="J12" s="67">
        <f>BW12+BX12</f>
        <v>156896900</v>
      </c>
      <c r="K12" s="67">
        <f t="shared" ref="K12:K18" si="6">BY12</f>
        <v>144342100</v>
      </c>
      <c r="L12" s="55"/>
      <c r="M12" s="70"/>
      <c r="N12" s="70"/>
      <c r="O12" s="70"/>
      <c r="P12" s="70"/>
      <c r="Q12" s="70"/>
      <c r="R12" s="70"/>
      <c r="S12" s="70"/>
      <c r="T12" s="70"/>
      <c r="U12" s="70"/>
      <c r="V12" s="7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3"/>
      <c r="AI12" s="74">
        <v>23556000</v>
      </c>
      <c r="AJ12" s="74">
        <v>314058300</v>
      </c>
      <c r="AK12" s="72">
        <v>179107960</v>
      </c>
      <c r="AL12" s="72">
        <v>82879660</v>
      </c>
      <c r="AM12" s="72">
        <v>207110720</v>
      </c>
      <c r="AN12" s="72">
        <v>320936200</v>
      </c>
      <c r="AO12" s="72">
        <v>120045085</v>
      </c>
      <c r="AP12" s="72"/>
      <c r="AQ12" s="72">
        <v>116449000</v>
      </c>
      <c r="AR12" s="72">
        <v>54675000</v>
      </c>
      <c r="AS12" s="72">
        <v>13894000</v>
      </c>
      <c r="AT12" s="72">
        <v>122546824</v>
      </c>
      <c r="AU12" s="72"/>
      <c r="AV12" s="72">
        <v>185547232</v>
      </c>
      <c r="AW12" s="72">
        <v>129343700</v>
      </c>
      <c r="AX12" s="72">
        <v>118692600</v>
      </c>
      <c r="AY12" s="72">
        <v>62190600</v>
      </c>
      <c r="AZ12" s="72">
        <v>69311760</v>
      </c>
      <c r="BA12" s="72">
        <v>26831000</v>
      </c>
      <c r="BB12" s="72">
        <v>10266400</v>
      </c>
      <c r="BC12" s="72">
        <v>196106700</v>
      </c>
      <c r="BD12" s="72">
        <v>61963000</v>
      </c>
      <c r="BE12" s="72">
        <v>116034000</v>
      </c>
      <c r="BF12" s="72">
        <v>136137900</v>
      </c>
      <c r="BG12" s="72">
        <v>455482300</v>
      </c>
      <c r="BH12" s="72">
        <v>122704404</v>
      </c>
      <c r="BI12" s="72">
        <v>180887560</v>
      </c>
      <c r="BJ12" s="72">
        <v>76410560</v>
      </c>
      <c r="BK12" s="72">
        <v>173321760</v>
      </c>
      <c r="BL12" s="72">
        <v>132171000</v>
      </c>
      <c r="BM12" s="72">
        <v>193021000</v>
      </c>
      <c r="BN12" s="72">
        <v>63275117</v>
      </c>
      <c r="BO12" s="72">
        <v>244280600</v>
      </c>
      <c r="BP12" s="72">
        <v>113684300</v>
      </c>
      <c r="BQ12" s="72">
        <v>162331700</v>
      </c>
      <c r="BR12" s="72">
        <v>38477800</v>
      </c>
      <c r="BS12" s="72">
        <v>131092000</v>
      </c>
      <c r="BT12" s="72">
        <v>79833000</v>
      </c>
      <c r="BU12" s="72"/>
      <c r="BV12" s="72"/>
      <c r="BW12" s="72">
        <v>156896900</v>
      </c>
      <c r="BX12" s="72"/>
      <c r="BY12" s="72">
        <v>144342100</v>
      </c>
    </row>
    <row r="13" spans="1:77" s="64" customFormat="1" ht="42.75" customHeight="1" x14ac:dyDescent="0.25">
      <c r="A13" s="50">
        <v>2</v>
      </c>
      <c r="B13" s="76" t="s">
        <v>87</v>
      </c>
      <c r="C13" s="52">
        <f>F13+G13+H13+I13+J13+K13+L13+M13</f>
        <v>20269888460</v>
      </c>
      <c r="D13" s="53">
        <f>C13</f>
        <v>20269888460</v>
      </c>
      <c r="E13" s="54"/>
      <c r="F13" s="54">
        <v>9508440</v>
      </c>
      <c r="G13" s="54"/>
      <c r="H13" s="52">
        <f t="shared" si="4"/>
        <v>0</v>
      </c>
      <c r="I13" s="52">
        <f t="shared" si="5"/>
        <v>12042706000</v>
      </c>
      <c r="J13" s="52">
        <f>BW13+BX13</f>
        <v>140020660</v>
      </c>
      <c r="K13" s="52">
        <f t="shared" si="6"/>
        <v>8077653360</v>
      </c>
      <c r="L13" s="55"/>
      <c r="M13" s="56"/>
      <c r="N13" s="56"/>
      <c r="O13" s="56"/>
      <c r="P13" s="56"/>
      <c r="Q13" s="56"/>
      <c r="R13" s="56"/>
      <c r="S13" s="56"/>
      <c r="T13" s="56">
        <f>60765300+143690000</f>
        <v>204455300</v>
      </c>
      <c r="U13" s="56"/>
      <c r="V13" s="57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9"/>
      <c r="AI13" s="58"/>
      <c r="AJ13" s="77">
        <f>201057600+192977280+64576900+86141000+260500900+82650000+129030000</f>
        <v>1016933680</v>
      </c>
      <c r="AK13" s="58">
        <f>10350000+38502200+13900000+67066000+39917000</f>
        <v>169735200</v>
      </c>
      <c r="AL13" s="58">
        <f>11200000+12339000+24060000+68760000+22920000</f>
        <v>139279000</v>
      </c>
      <c r="AM13" s="58">
        <f>84406000+93392352+53066117+84141100+38820000</f>
        <v>353825569</v>
      </c>
      <c r="AN13" s="58">
        <f>191660000+183153304+94997917+86300000+242504080+137171331</f>
        <v>935786632</v>
      </c>
      <c r="AO13" s="58">
        <f>31689000+115618400+30825000+11000000+85470000+42792000</f>
        <v>317394400</v>
      </c>
      <c r="AP13" s="58"/>
      <c r="AQ13" s="58">
        <f>19800000+76924350+41337000+43700000+37074000</f>
        <v>218835350</v>
      </c>
      <c r="AR13" s="58">
        <f>3310000+60982000+26207000+29950000+3700000</f>
        <v>124149000</v>
      </c>
      <c r="AS13" s="58">
        <f>21584300+36736000+15624000+44640000+14880000</f>
        <v>133464300</v>
      </c>
      <c r="AT13" s="58">
        <f>19240000+69066654+22304204+23100000+86193000+35880000</f>
        <v>255783858</v>
      </c>
      <c r="AU13" s="58">
        <v>16009500</v>
      </c>
      <c r="AV13" s="58">
        <f>54547000+101279500+23480400+69160000+185970500+99721600</f>
        <v>534159000</v>
      </c>
      <c r="AW13" s="58">
        <f>52215500+118663800+31657100+77755700+43880000</f>
        <v>324172100</v>
      </c>
      <c r="AX13" s="58">
        <f>27630000+122785000+14745000+35650000+92150000+48120000</f>
        <v>341080000</v>
      </c>
      <c r="AY13" s="58">
        <f>25173000+89773000+15843000+35520000+82332100+33500000</f>
        <v>282141100</v>
      </c>
      <c r="AZ13" s="58">
        <f>2000000+138952000+55068000+77645000+116692000+93056480</f>
        <v>483413480</v>
      </c>
      <c r="BA13" s="58">
        <f>105551300+34447000+27402100+125745300+39606650</f>
        <v>332752350</v>
      </c>
      <c r="BB13" s="58">
        <f>50900600+12433000+23976000+65860000+18160000</f>
        <v>171329600</v>
      </c>
      <c r="BC13" s="58">
        <f>103431000+163903000+28532300+120173200+79260000</f>
        <v>495299500</v>
      </c>
      <c r="BD13" s="58">
        <f>67530000+116153000+27663000+129085000+72185000</f>
        <v>412616000</v>
      </c>
      <c r="BE13" s="58">
        <f>68002000+111558000+16180000+49521000+61916900</f>
        <v>307177900</v>
      </c>
      <c r="BF13" s="58">
        <f>29510000+120267900+14032000+64683500+101159700</f>
        <v>329653100</v>
      </c>
      <c r="BG13" s="58">
        <f>73299800+159508400+44365500+127266700+12197800</f>
        <v>416638200</v>
      </c>
      <c r="BH13" s="58">
        <f>96480400+47191710+23893722+30325000+69134140+44433500</f>
        <v>311458472</v>
      </c>
      <c r="BI13" s="58">
        <f>92880000+109958500+49760719+73335000+144960900+81604900</f>
        <v>552500019</v>
      </c>
      <c r="BJ13" s="58">
        <f>28740000+35595000+76275000+33900000</f>
        <v>174510000</v>
      </c>
      <c r="BK13" s="58">
        <f>24000000+25247500+31303000+39510000+22500000</f>
        <v>142560500</v>
      </c>
      <c r="BL13" s="58">
        <f>34759000+104004000+23112000+40446000+86670000+38520000</f>
        <v>327511000</v>
      </c>
      <c r="BM13" s="58">
        <f>43863000+83355000+33001892+50120000+111200000+26746000</f>
        <v>348285892</v>
      </c>
      <c r="BN13" s="58">
        <f>48899000+65017800+7887857+19240000+46470000+40955000</f>
        <v>228469657</v>
      </c>
      <c r="BO13" s="58">
        <f>84223600+10027700+59221500+123120000</f>
        <v>276592800</v>
      </c>
      <c r="BP13" s="58">
        <f>24246000+13866900+19165000+1500000</f>
        <v>58777900</v>
      </c>
      <c r="BQ13" s="58">
        <f>75145000+126199458+50474300+127964000+61621402</f>
        <v>441404160</v>
      </c>
      <c r="BR13" s="58">
        <f>21142000+68210231+50420000+20377198</f>
        <v>160149429</v>
      </c>
      <c r="BS13" s="58">
        <f>46983171+169215000+54672880+48574280+156429600+52805956</f>
        <v>528680887</v>
      </c>
      <c r="BT13" s="58">
        <f>68958000+102780000+22279285+35400830+120547750+30210600</f>
        <v>380176465</v>
      </c>
      <c r="BU13" s="58"/>
      <c r="BV13" s="58"/>
      <c r="BW13" s="58">
        <f>45636960+25337000+10755000+8853800+32265000+11871900</f>
        <v>134719660</v>
      </c>
      <c r="BX13" s="58">
        <v>5301000</v>
      </c>
      <c r="BY13" s="58">
        <f>7858879560+166352500+52421300</f>
        <v>8077653360</v>
      </c>
    </row>
    <row r="14" spans="1:77" s="75" customFormat="1" ht="18" customHeight="1" x14ac:dyDescent="0.25">
      <c r="A14" s="78"/>
      <c r="B14" s="79" t="s">
        <v>88</v>
      </c>
      <c r="C14" s="67">
        <f t="shared" si="2"/>
        <v>234365110</v>
      </c>
      <c r="D14" s="68">
        <f t="shared" si="3"/>
        <v>234365110</v>
      </c>
      <c r="E14" s="69"/>
      <c r="F14" s="69"/>
      <c r="G14" s="69"/>
      <c r="H14" s="67">
        <f t="shared" si="4"/>
        <v>0</v>
      </c>
      <c r="I14" s="67">
        <f t="shared" si="5"/>
        <v>205988750</v>
      </c>
      <c r="J14" s="67">
        <f>BW14+BX14</f>
        <v>6021060</v>
      </c>
      <c r="K14" s="67">
        <f t="shared" si="6"/>
        <v>22355300</v>
      </c>
      <c r="L14" s="55"/>
      <c r="M14" s="70"/>
      <c r="N14" s="70"/>
      <c r="O14" s="70"/>
      <c r="P14" s="70"/>
      <c r="Q14" s="70"/>
      <c r="R14" s="70"/>
      <c r="S14" s="70"/>
      <c r="T14" s="70"/>
      <c r="U14" s="70"/>
      <c r="V14" s="71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3"/>
      <c r="AI14" s="72"/>
      <c r="AJ14" s="74">
        <v>20462000</v>
      </c>
      <c r="AK14" s="72">
        <v>1035000</v>
      </c>
      <c r="AL14" s="72"/>
      <c r="AM14" s="72">
        <v>12298000</v>
      </c>
      <c r="AN14" s="72">
        <v>22661000</v>
      </c>
      <c r="AO14" s="72">
        <v>3219000</v>
      </c>
      <c r="AP14" s="72"/>
      <c r="AQ14" s="72">
        <v>1800000</v>
      </c>
      <c r="AR14" s="72">
        <v>600000</v>
      </c>
      <c r="AS14" s="72"/>
      <c r="AT14" s="72">
        <v>3440000</v>
      </c>
      <c r="AU14" s="72"/>
      <c r="AV14" s="72">
        <v>15087000</v>
      </c>
      <c r="AW14" s="72">
        <v>6781000</v>
      </c>
      <c r="AX14" s="72">
        <v>4680000</v>
      </c>
      <c r="AY14" s="72">
        <v>3573000</v>
      </c>
      <c r="AZ14" s="72">
        <v>1000000</v>
      </c>
      <c r="BA14" s="72"/>
      <c r="BB14" s="72"/>
      <c r="BC14" s="72">
        <v>8354000</v>
      </c>
      <c r="BD14" s="72">
        <v>8076000</v>
      </c>
      <c r="BE14" s="72">
        <v>4120000</v>
      </c>
      <c r="BF14" s="72"/>
      <c r="BG14" s="72">
        <v>14968000</v>
      </c>
      <c r="BH14" s="72">
        <v>5306000</v>
      </c>
      <c r="BI14" s="72">
        <v>9288000</v>
      </c>
      <c r="BJ14" s="72">
        <v>2874000</v>
      </c>
      <c r="BK14" s="72">
        <v>2400000</v>
      </c>
      <c r="BL14" s="72">
        <v>3759000</v>
      </c>
      <c r="BM14" s="72">
        <v>4437000</v>
      </c>
      <c r="BN14" s="72">
        <v>5855000</v>
      </c>
      <c r="BO14" s="72">
        <v>7673000</v>
      </c>
      <c r="BP14" s="72">
        <v>8082000</v>
      </c>
      <c r="BQ14" s="72">
        <v>9997000</v>
      </c>
      <c r="BR14" s="72">
        <v>4622000</v>
      </c>
      <c r="BS14" s="72">
        <v>3952000</v>
      </c>
      <c r="BT14" s="72">
        <v>5589750</v>
      </c>
      <c r="BU14" s="72"/>
      <c r="BV14" s="72"/>
      <c r="BW14" s="72">
        <v>4320060</v>
      </c>
      <c r="BX14" s="72">
        <v>1701000</v>
      </c>
      <c r="BY14" s="72">
        <f>5971300+16384000</f>
        <v>22355300</v>
      </c>
    </row>
    <row r="15" spans="1:77" s="64" customFormat="1" ht="35.25" customHeight="1" x14ac:dyDescent="0.25">
      <c r="A15" s="50">
        <v>3</v>
      </c>
      <c r="B15" s="51" t="s">
        <v>89</v>
      </c>
      <c r="C15" s="52">
        <f t="shared" si="2"/>
        <v>41047712362</v>
      </c>
      <c r="D15" s="53">
        <f t="shared" si="3"/>
        <v>41047712362</v>
      </c>
      <c r="E15" s="54"/>
      <c r="F15" s="54">
        <v>24127000</v>
      </c>
      <c r="G15" s="54"/>
      <c r="H15" s="52">
        <f t="shared" si="4"/>
        <v>0</v>
      </c>
      <c r="I15" s="52">
        <f t="shared" si="5"/>
        <v>37150546650</v>
      </c>
      <c r="J15" s="52">
        <f>BW15+BX15</f>
        <v>0</v>
      </c>
      <c r="K15" s="52">
        <f t="shared" si="6"/>
        <v>3873038712</v>
      </c>
      <c r="L15" s="55"/>
      <c r="M15" s="56"/>
      <c r="N15" s="56"/>
      <c r="O15" s="56"/>
      <c r="P15" s="56"/>
      <c r="Q15" s="56"/>
      <c r="R15" s="56"/>
      <c r="S15" s="56"/>
      <c r="T15" s="56"/>
      <c r="U15" s="56"/>
      <c r="V15" s="57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9"/>
      <c r="AI15" s="58"/>
      <c r="AJ15" s="61">
        <v>4595304730</v>
      </c>
      <c r="AK15" s="58">
        <v>487264000</v>
      </c>
      <c r="AL15" s="58">
        <v>162000000</v>
      </c>
      <c r="AM15" s="58">
        <v>1087887732</v>
      </c>
      <c r="AN15" s="58">
        <v>1574405100</v>
      </c>
      <c r="AO15" s="58">
        <v>809685000</v>
      </c>
      <c r="AP15" s="58"/>
      <c r="AQ15" s="62">
        <v>605928000</v>
      </c>
      <c r="AR15" s="62">
        <v>682731800</v>
      </c>
      <c r="AS15" s="80">
        <v>160532500</v>
      </c>
      <c r="AT15" s="58">
        <v>819531635</v>
      </c>
      <c r="AU15" s="58"/>
      <c r="AV15" s="58">
        <v>3186668768</v>
      </c>
      <c r="AW15" s="62">
        <v>1269646700</v>
      </c>
      <c r="AX15" s="62">
        <v>1144778500</v>
      </c>
      <c r="AY15" s="56">
        <v>730356600</v>
      </c>
      <c r="AZ15" s="62">
        <v>890801232</v>
      </c>
      <c r="BA15" s="62">
        <v>261600080</v>
      </c>
      <c r="BB15" s="62">
        <v>109620000</v>
      </c>
      <c r="BC15" s="62">
        <v>1772121900</v>
      </c>
      <c r="BD15" s="62">
        <v>1338772500</v>
      </c>
      <c r="BE15" s="58">
        <v>986721700</v>
      </c>
      <c r="BF15" s="62">
        <v>200948200</v>
      </c>
      <c r="BG15" s="62">
        <v>1570961600</v>
      </c>
      <c r="BH15" s="62">
        <v>1172864606</v>
      </c>
      <c r="BI15" s="62">
        <v>1372613902</v>
      </c>
      <c r="BJ15" s="62">
        <v>517820000</v>
      </c>
      <c r="BK15" s="62">
        <v>934710000</v>
      </c>
      <c r="BL15" s="62">
        <v>208985200</v>
      </c>
      <c r="BM15" s="62">
        <v>611508353</v>
      </c>
      <c r="BN15" s="62">
        <v>457047078</v>
      </c>
      <c r="BO15" s="62">
        <v>1840795995</v>
      </c>
      <c r="BP15" s="62">
        <v>1751519114</v>
      </c>
      <c r="BQ15" s="62">
        <v>1595565000</v>
      </c>
      <c r="BR15" s="81">
        <v>590267700</v>
      </c>
      <c r="BS15" s="62">
        <v>1045922625</v>
      </c>
      <c r="BT15" s="62">
        <v>602658800</v>
      </c>
      <c r="BU15" s="58"/>
      <c r="BV15" s="58"/>
      <c r="BW15" s="62"/>
      <c r="BX15" s="58"/>
      <c r="BY15" s="58">
        <v>3873038712</v>
      </c>
    </row>
    <row r="16" spans="1:77" s="75" customFormat="1" ht="18.75" customHeight="1" x14ac:dyDescent="0.25">
      <c r="A16" s="65"/>
      <c r="B16" s="82" t="s">
        <v>88</v>
      </c>
      <c r="C16" s="67">
        <f t="shared" si="2"/>
        <v>75506371</v>
      </c>
      <c r="D16" s="68">
        <f t="shared" si="3"/>
        <v>75506371</v>
      </c>
      <c r="E16" s="69"/>
      <c r="F16" s="69"/>
      <c r="G16" s="69"/>
      <c r="H16" s="67">
        <f t="shared" si="4"/>
        <v>0</v>
      </c>
      <c r="I16" s="67">
        <f t="shared" si="5"/>
        <v>1140264</v>
      </c>
      <c r="J16" s="67">
        <f>BW16+BX16</f>
        <v>0</v>
      </c>
      <c r="K16" s="67">
        <f t="shared" si="6"/>
        <v>74366107</v>
      </c>
      <c r="L16" s="55"/>
      <c r="M16" s="70"/>
      <c r="N16" s="70"/>
      <c r="O16" s="70"/>
      <c r="P16" s="70"/>
      <c r="Q16" s="70"/>
      <c r="R16" s="70"/>
      <c r="S16" s="70"/>
      <c r="T16" s="70"/>
      <c r="U16" s="70"/>
      <c r="V16" s="71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3"/>
      <c r="AI16" s="72"/>
      <c r="AJ16" s="83"/>
      <c r="AK16" s="72"/>
      <c r="AL16" s="72"/>
      <c r="AM16" s="72"/>
      <c r="AN16" s="84">
        <v>1140264</v>
      </c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84"/>
      <c r="BX16" s="72"/>
      <c r="BY16" s="72">
        <v>74366107</v>
      </c>
    </row>
    <row r="17" spans="1:77" s="49" customFormat="1" ht="30.75" customHeight="1" x14ac:dyDescent="0.25">
      <c r="A17" s="50">
        <v>4</v>
      </c>
      <c r="B17" s="51" t="s">
        <v>90</v>
      </c>
      <c r="C17" s="85">
        <f t="shared" si="2"/>
        <v>3889901509</v>
      </c>
      <c r="D17" s="86">
        <f t="shared" si="3"/>
        <v>3889901509</v>
      </c>
      <c r="E17" s="87"/>
      <c r="F17" s="87">
        <v>187672737</v>
      </c>
      <c r="G17" s="87"/>
      <c r="H17" s="85">
        <f t="shared" si="4"/>
        <v>178858</v>
      </c>
      <c r="I17" s="85">
        <f t="shared" si="5"/>
        <v>398002032</v>
      </c>
      <c r="J17" s="85">
        <f>BW17+BX17</f>
        <v>2263046470</v>
      </c>
      <c r="K17" s="85">
        <f t="shared" si="6"/>
        <v>1041001412</v>
      </c>
      <c r="L17" s="55"/>
      <c r="M17" s="56"/>
      <c r="N17" s="56"/>
      <c r="O17" s="56"/>
      <c r="P17" s="56"/>
      <c r="Q17" s="56"/>
      <c r="R17" s="56"/>
      <c r="S17" s="56"/>
      <c r="T17" s="56">
        <v>1373925508</v>
      </c>
      <c r="U17" s="56"/>
      <c r="V17" s="88"/>
      <c r="W17" s="89"/>
      <c r="X17" s="89"/>
      <c r="Y17" s="89"/>
      <c r="Z17" s="89">
        <v>20000</v>
      </c>
      <c r="AA17" s="89">
        <v>158858</v>
      </c>
      <c r="AB17" s="89"/>
      <c r="AC17" s="89"/>
      <c r="AD17" s="89"/>
      <c r="AE17" s="89"/>
      <c r="AF17" s="89"/>
      <c r="AG17" s="89"/>
      <c r="AH17" s="59"/>
      <c r="AI17" s="89"/>
      <c r="AJ17" s="90">
        <f>28839500+1106496</f>
        <v>29945996</v>
      </c>
      <c r="AK17" s="89"/>
      <c r="AL17" s="89"/>
      <c r="AM17" s="89">
        <v>457670</v>
      </c>
      <c r="AN17" s="89">
        <v>1140264</v>
      </c>
      <c r="AO17" s="89">
        <f>637300+40000000</f>
        <v>40637300</v>
      </c>
      <c r="AP17" s="89"/>
      <c r="AQ17" s="89"/>
      <c r="AR17" s="89">
        <f>201551+19864</f>
        <v>221415</v>
      </c>
      <c r="AS17" s="91">
        <v>23369700</v>
      </c>
      <c r="AT17" s="89">
        <f>42000</f>
        <v>42000</v>
      </c>
      <c r="AU17" s="89">
        <f>500+10282000</f>
        <v>10282500</v>
      </c>
      <c r="AV17" s="89">
        <f>76000</f>
        <v>76000</v>
      </c>
      <c r="AW17" s="89">
        <v>1509000</v>
      </c>
      <c r="AX17" s="89">
        <v>7396300</v>
      </c>
      <c r="AY17" s="89"/>
      <c r="AZ17" s="89">
        <v>22730000</v>
      </c>
      <c r="BA17" s="89">
        <f>8763000+10050000+19809700</f>
        <v>38622700</v>
      </c>
      <c r="BB17" s="89"/>
      <c r="BC17" s="89">
        <f>220000+17922660</f>
        <v>18142660</v>
      </c>
      <c r="BD17" s="89">
        <f>60000+26771222</f>
        <v>26831222</v>
      </c>
      <c r="BE17" s="89">
        <f>149500+10000000</f>
        <v>10149500</v>
      </c>
      <c r="BF17" s="89">
        <f>929496+34430000</f>
        <v>35359496</v>
      </c>
      <c r="BG17" s="89">
        <f>8000+9522900</f>
        <v>9530900</v>
      </c>
      <c r="BH17" s="89">
        <f>316000+13725926</f>
        <v>14041926</v>
      </c>
      <c r="BI17" s="89">
        <v>25086000</v>
      </c>
      <c r="BJ17" s="89"/>
      <c r="BK17" s="89"/>
      <c r="BL17" s="89">
        <v>27662100</v>
      </c>
      <c r="BM17" s="89">
        <f>37000+9831226</f>
        <v>9868226</v>
      </c>
      <c r="BN17" s="89">
        <f>1500000+6860000</f>
        <v>8360000</v>
      </c>
      <c r="BO17" s="89">
        <f>1295907</f>
        <v>1295907</v>
      </c>
      <c r="BP17" s="89">
        <v>833302</v>
      </c>
      <c r="BQ17" s="89">
        <v>32131236</v>
      </c>
      <c r="BR17" s="89">
        <v>276958</v>
      </c>
      <c r="BS17" s="89">
        <v>2001754</v>
      </c>
      <c r="BT17" s="89"/>
      <c r="BU17" s="89"/>
      <c r="BV17" s="89"/>
      <c r="BW17" s="89">
        <f>30000+1376992600+95617000+774907870</f>
        <v>2247547470</v>
      </c>
      <c r="BX17" s="92">
        <f>2760000+12739000</f>
        <v>15499000</v>
      </c>
      <c r="BY17" s="89">
        <f>387085000+653638612+277800</f>
        <v>1041001412</v>
      </c>
    </row>
    <row r="18" spans="1:77" s="75" customFormat="1" ht="17.25" customHeight="1" x14ac:dyDescent="0.25">
      <c r="A18" s="78"/>
      <c r="B18" s="79" t="s">
        <v>88</v>
      </c>
      <c r="C18" s="67">
        <f t="shared" si="2"/>
        <v>99869230</v>
      </c>
      <c r="D18" s="68">
        <f t="shared" si="3"/>
        <v>99869230</v>
      </c>
      <c r="E18" s="69"/>
      <c r="F18" s="69"/>
      <c r="G18" s="69"/>
      <c r="H18" s="67">
        <f t="shared" si="4"/>
        <v>0</v>
      </c>
      <c r="I18" s="67">
        <f t="shared" si="5"/>
        <v>6646000</v>
      </c>
      <c r="J18" s="67">
        <f>BW18+BX18</f>
        <v>31041730</v>
      </c>
      <c r="K18" s="67">
        <f t="shared" si="6"/>
        <v>62181500</v>
      </c>
      <c r="L18" s="55"/>
      <c r="M18" s="70"/>
      <c r="N18" s="70"/>
      <c r="O18" s="70"/>
      <c r="P18" s="70"/>
      <c r="Q18" s="70"/>
      <c r="R18" s="70"/>
      <c r="S18" s="70"/>
      <c r="T18" s="70"/>
      <c r="U18" s="70"/>
      <c r="V18" s="71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I18" s="72"/>
      <c r="AJ18" s="72">
        <v>2296000</v>
      </c>
      <c r="AK18" s="72"/>
      <c r="AL18" s="72"/>
      <c r="AM18" s="72"/>
      <c r="AN18" s="93"/>
      <c r="AO18" s="72"/>
      <c r="AP18" s="72"/>
      <c r="AQ18" s="93"/>
      <c r="AR18" s="93"/>
      <c r="AS18" s="72"/>
      <c r="AT18" s="93"/>
      <c r="AU18" s="72"/>
      <c r="AV18" s="72"/>
      <c r="AW18" s="93"/>
      <c r="AX18" s="72"/>
      <c r="AY18" s="93"/>
      <c r="AZ18" s="93"/>
      <c r="BA18" s="93">
        <v>1350000</v>
      </c>
      <c r="BB18" s="72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72"/>
      <c r="BQ18" s="93">
        <v>3000000</v>
      </c>
      <c r="BR18" s="94"/>
      <c r="BS18" s="72"/>
      <c r="BT18" s="93"/>
      <c r="BU18" s="72"/>
      <c r="BV18" s="72"/>
      <c r="BW18" s="93">
        <f>15201730+13080000</f>
        <v>28281730</v>
      </c>
      <c r="BX18" s="72">
        <v>2760000</v>
      </c>
      <c r="BY18" s="72">
        <f>37482500+24699000</f>
        <v>62181500</v>
      </c>
    </row>
    <row r="19" spans="1:77" s="49" customFormat="1" ht="24.75" customHeight="1" x14ac:dyDescent="0.25">
      <c r="A19" s="95" t="s">
        <v>91</v>
      </c>
      <c r="B19" s="96" t="s">
        <v>92</v>
      </c>
      <c r="C19" s="46">
        <f>C20+C23</f>
        <v>605418066272</v>
      </c>
      <c r="D19" s="46">
        <f>D20+D23</f>
        <v>605418066272</v>
      </c>
      <c r="E19" s="46"/>
      <c r="F19" s="46">
        <f t="shared" ref="F19:BT19" si="7">F20+F23</f>
        <v>9290697628</v>
      </c>
      <c r="G19" s="46">
        <f t="shared" si="7"/>
        <v>0</v>
      </c>
      <c r="H19" s="46">
        <f t="shared" si="7"/>
        <v>135837685939</v>
      </c>
      <c r="I19" s="46">
        <f t="shared" si="7"/>
        <v>395529891856</v>
      </c>
      <c r="J19" s="46">
        <f t="shared" si="7"/>
        <v>9448901000</v>
      </c>
      <c r="K19" s="46">
        <f t="shared" si="7"/>
        <v>18307714114</v>
      </c>
      <c r="L19" s="47"/>
      <c r="M19" s="47">
        <f t="shared" si="7"/>
        <v>196002000</v>
      </c>
      <c r="N19" s="47"/>
      <c r="O19" s="47">
        <f t="shared" si="7"/>
        <v>9409465700</v>
      </c>
      <c r="P19" s="47">
        <f t="shared" si="7"/>
        <v>0</v>
      </c>
      <c r="Q19" s="47"/>
      <c r="R19" s="47">
        <f>R20+R23</f>
        <v>13690512000</v>
      </c>
      <c r="S19" s="47">
        <f t="shared" si="7"/>
        <v>4200000000</v>
      </c>
      <c r="T19" s="47"/>
      <c r="U19" s="47">
        <f t="shared" si="7"/>
        <v>348090000</v>
      </c>
      <c r="V19" s="47">
        <f t="shared" si="7"/>
        <v>13850397000</v>
      </c>
      <c r="W19" s="46">
        <f t="shared" si="7"/>
        <v>13504519000</v>
      </c>
      <c r="X19" s="46">
        <f t="shared" si="7"/>
        <v>12865474000</v>
      </c>
      <c r="Y19" s="46">
        <f t="shared" si="7"/>
        <v>9681647600</v>
      </c>
      <c r="Z19" s="46">
        <f t="shared" si="7"/>
        <v>13334942000</v>
      </c>
      <c r="AA19" s="46">
        <f t="shared" si="7"/>
        <v>11225841000</v>
      </c>
      <c r="AB19" s="46">
        <f t="shared" si="7"/>
        <v>12949535193</v>
      </c>
      <c r="AC19" s="46">
        <f t="shared" si="7"/>
        <v>13588410000</v>
      </c>
      <c r="AD19" s="46">
        <f t="shared" si="7"/>
        <v>10148760500</v>
      </c>
      <c r="AE19" s="46">
        <f t="shared" si="7"/>
        <v>11842077000</v>
      </c>
      <c r="AF19" s="46">
        <f t="shared" si="7"/>
        <v>12846082646</v>
      </c>
      <c r="AG19" s="46">
        <f t="shared" si="7"/>
        <v>0</v>
      </c>
      <c r="AH19" s="48">
        <f t="shared" si="7"/>
        <v>0</v>
      </c>
      <c r="AI19" s="46">
        <f t="shared" si="7"/>
        <v>17227737637</v>
      </c>
      <c r="AJ19" s="46">
        <f t="shared" si="7"/>
        <v>36256863787</v>
      </c>
      <c r="AK19" s="46">
        <f t="shared" si="7"/>
        <v>10486422000</v>
      </c>
      <c r="AL19" s="46">
        <f t="shared" si="7"/>
        <v>5769949000</v>
      </c>
      <c r="AM19" s="46">
        <f t="shared" si="7"/>
        <v>7461340000</v>
      </c>
      <c r="AN19" s="46">
        <f t="shared" si="7"/>
        <v>13948278000</v>
      </c>
      <c r="AO19" s="46">
        <f t="shared" si="7"/>
        <v>7690084000</v>
      </c>
      <c r="AP19" s="46">
        <f t="shared" si="7"/>
        <v>0</v>
      </c>
      <c r="AQ19" s="46">
        <f t="shared" si="7"/>
        <v>8856387680</v>
      </c>
      <c r="AR19" s="46">
        <f t="shared" si="7"/>
        <v>5950490320</v>
      </c>
      <c r="AS19" s="46">
        <f t="shared" si="7"/>
        <v>6975515000</v>
      </c>
      <c r="AT19" s="46">
        <f t="shared" si="7"/>
        <v>5363246000</v>
      </c>
      <c r="AU19" s="46">
        <f t="shared" si="7"/>
        <v>31899009000</v>
      </c>
      <c r="AV19" s="46">
        <f t="shared" si="7"/>
        <v>11299921000</v>
      </c>
      <c r="AW19" s="46">
        <f t="shared" si="7"/>
        <v>9682067000</v>
      </c>
      <c r="AX19" s="46">
        <f t="shared" si="7"/>
        <v>13071721000</v>
      </c>
      <c r="AY19" s="46">
        <f t="shared" si="7"/>
        <v>7591518700</v>
      </c>
      <c r="AZ19" s="46">
        <f t="shared" si="7"/>
        <v>11301084000</v>
      </c>
      <c r="BA19" s="46">
        <f t="shared" si="7"/>
        <v>11487348600</v>
      </c>
      <c r="BB19" s="46">
        <f t="shared" si="7"/>
        <v>7736062100</v>
      </c>
      <c r="BC19" s="46">
        <f t="shared" si="7"/>
        <v>9460426000</v>
      </c>
      <c r="BD19" s="46">
        <f t="shared" si="7"/>
        <v>13816688800</v>
      </c>
      <c r="BE19" s="46">
        <f t="shared" si="7"/>
        <v>10278287000</v>
      </c>
      <c r="BF19" s="46">
        <f t="shared" si="7"/>
        <v>8386619000</v>
      </c>
      <c r="BG19" s="46">
        <f t="shared" si="7"/>
        <v>8124566000</v>
      </c>
      <c r="BH19" s="46">
        <f t="shared" si="7"/>
        <v>6125869000</v>
      </c>
      <c r="BI19" s="46">
        <f t="shared" si="7"/>
        <v>9441224600</v>
      </c>
      <c r="BJ19" s="46">
        <f t="shared" si="7"/>
        <v>12949772140</v>
      </c>
      <c r="BK19" s="46">
        <f t="shared" si="7"/>
        <v>5997948000</v>
      </c>
      <c r="BL19" s="46">
        <f t="shared" si="7"/>
        <v>7652065000</v>
      </c>
      <c r="BM19" s="46">
        <f t="shared" si="7"/>
        <v>8879163000</v>
      </c>
      <c r="BN19" s="46">
        <f t="shared" si="7"/>
        <v>5882332000</v>
      </c>
      <c r="BO19" s="46">
        <f t="shared" si="7"/>
        <v>9887435000</v>
      </c>
      <c r="BP19" s="46">
        <f t="shared" si="7"/>
        <v>9746900360</v>
      </c>
      <c r="BQ19" s="46">
        <f t="shared" si="7"/>
        <v>17095525600</v>
      </c>
      <c r="BR19" s="46">
        <f t="shared" si="7"/>
        <v>5993403532</v>
      </c>
      <c r="BS19" s="46">
        <f t="shared" si="7"/>
        <v>9302284000</v>
      </c>
      <c r="BT19" s="46">
        <f t="shared" si="7"/>
        <v>6454338000</v>
      </c>
      <c r="BU19" s="46">
        <f t="shared" ref="BU19:BY19" si="8">BU20+BU23</f>
        <v>0</v>
      </c>
      <c r="BV19" s="46">
        <f t="shared" si="8"/>
        <v>0</v>
      </c>
      <c r="BW19" s="46">
        <f t="shared" si="8"/>
        <v>6277326279</v>
      </c>
      <c r="BX19" s="46">
        <f t="shared" si="8"/>
        <v>3171574721</v>
      </c>
      <c r="BY19" s="46">
        <f t="shared" si="8"/>
        <v>18307714114</v>
      </c>
    </row>
    <row r="20" spans="1:77" s="49" customFormat="1" ht="17.25" customHeight="1" x14ac:dyDescent="0.25">
      <c r="A20" s="97" t="s">
        <v>93</v>
      </c>
      <c r="B20" s="98" t="s">
        <v>94</v>
      </c>
      <c r="C20" s="99">
        <f>C21+C22</f>
        <v>9290697628</v>
      </c>
      <c r="D20" s="99">
        <f>D21+D22</f>
        <v>9290697628</v>
      </c>
      <c r="E20" s="100"/>
      <c r="F20" s="100">
        <f>F21+F22</f>
        <v>9290697628</v>
      </c>
      <c r="G20" s="101"/>
      <c r="H20" s="102"/>
      <c r="I20" s="102"/>
      <c r="J20" s="102"/>
      <c r="K20" s="102"/>
      <c r="L20" s="55"/>
      <c r="M20" s="103"/>
      <c r="N20" s="103"/>
      <c r="O20" s="103"/>
      <c r="P20" s="103"/>
      <c r="Q20" s="103"/>
      <c r="R20" s="103"/>
      <c r="S20" s="104"/>
      <c r="T20" s="104"/>
      <c r="U20" s="104"/>
      <c r="V20" s="105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7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</row>
    <row r="21" spans="1:77" s="49" customFormat="1" ht="20.25" customHeight="1" x14ac:dyDescent="0.25">
      <c r="A21" s="50">
        <v>1</v>
      </c>
      <c r="B21" s="108" t="s">
        <v>95</v>
      </c>
      <c r="C21" s="109">
        <f>F21+G21+H21+I21+J21+K21+L21+M21</f>
        <v>9290697628</v>
      </c>
      <c r="D21" s="109">
        <f>C21</f>
        <v>9290697628</v>
      </c>
      <c r="E21" s="110"/>
      <c r="F21" s="111">
        <v>9290697628</v>
      </c>
      <c r="G21" s="101"/>
      <c r="H21" s="102"/>
      <c r="I21" s="102"/>
      <c r="J21" s="102"/>
      <c r="K21" s="102"/>
      <c r="L21" s="55"/>
      <c r="M21" s="103"/>
      <c r="N21" s="103"/>
      <c r="O21" s="103"/>
      <c r="P21" s="103"/>
      <c r="Q21" s="103"/>
      <c r="R21" s="103"/>
      <c r="S21" s="104"/>
      <c r="T21" s="104"/>
      <c r="U21" s="104"/>
      <c r="V21" s="105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</row>
    <row r="22" spans="1:77" s="49" customFormat="1" ht="21.75" customHeight="1" x14ac:dyDescent="0.25">
      <c r="A22" s="50">
        <v>2</v>
      </c>
      <c r="B22" s="108" t="s">
        <v>96</v>
      </c>
      <c r="C22" s="109">
        <f>F22+G22+H22+I22+J22+K22+L22+M22</f>
        <v>0</v>
      </c>
      <c r="D22" s="109">
        <f>C22</f>
        <v>0</v>
      </c>
      <c r="E22" s="110"/>
      <c r="F22" s="111"/>
      <c r="G22" s="101"/>
      <c r="H22" s="102"/>
      <c r="I22" s="102"/>
      <c r="J22" s="102"/>
      <c r="K22" s="102"/>
      <c r="L22" s="55"/>
      <c r="M22" s="112"/>
      <c r="N22" s="112"/>
      <c r="O22" s="112"/>
      <c r="P22" s="112"/>
      <c r="Q22" s="112"/>
      <c r="R22" s="112"/>
      <c r="S22" s="104"/>
      <c r="T22" s="112"/>
      <c r="U22" s="112"/>
      <c r="V22" s="105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7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</row>
    <row r="23" spans="1:77" s="49" customFormat="1" ht="18.75" customHeight="1" x14ac:dyDescent="0.25">
      <c r="A23" s="113" t="s">
        <v>97</v>
      </c>
      <c r="B23" s="114" t="s">
        <v>98</v>
      </c>
      <c r="C23" s="115">
        <f t="shared" ref="C23:BS23" si="9">C24+C25</f>
        <v>596127368644</v>
      </c>
      <c r="D23" s="115">
        <f t="shared" si="9"/>
        <v>596127368644</v>
      </c>
      <c r="E23" s="115"/>
      <c r="F23" s="115">
        <f t="shared" si="9"/>
        <v>0</v>
      </c>
      <c r="G23" s="115">
        <f t="shared" si="9"/>
        <v>0</v>
      </c>
      <c r="H23" s="115">
        <f t="shared" si="9"/>
        <v>135837685939</v>
      </c>
      <c r="I23" s="115">
        <f t="shared" si="9"/>
        <v>395529891856</v>
      </c>
      <c r="J23" s="115">
        <f t="shared" si="9"/>
        <v>9448901000</v>
      </c>
      <c r="K23" s="115">
        <f t="shared" si="9"/>
        <v>18307714114</v>
      </c>
      <c r="L23" s="116"/>
      <c r="M23" s="116">
        <f t="shared" si="9"/>
        <v>196002000</v>
      </c>
      <c r="N23" s="116">
        <f t="shared" si="9"/>
        <v>197951000</v>
      </c>
      <c r="O23" s="116">
        <f t="shared" si="9"/>
        <v>9409465700</v>
      </c>
      <c r="P23" s="116">
        <f t="shared" si="9"/>
        <v>0</v>
      </c>
      <c r="Q23" s="116"/>
      <c r="R23" s="116">
        <f t="shared" si="9"/>
        <v>13690512000</v>
      </c>
      <c r="S23" s="116">
        <f t="shared" si="9"/>
        <v>4200000000</v>
      </c>
      <c r="T23" s="116">
        <f t="shared" si="9"/>
        <v>8435795035</v>
      </c>
      <c r="U23" s="116">
        <f t="shared" si="9"/>
        <v>348090000</v>
      </c>
      <c r="V23" s="116">
        <f t="shared" si="9"/>
        <v>13850397000</v>
      </c>
      <c r="W23" s="115">
        <f t="shared" si="9"/>
        <v>13504519000</v>
      </c>
      <c r="X23" s="115">
        <f t="shared" si="9"/>
        <v>12865474000</v>
      </c>
      <c r="Y23" s="115">
        <f t="shared" si="9"/>
        <v>9681647600</v>
      </c>
      <c r="Z23" s="115">
        <f t="shared" si="9"/>
        <v>13334942000</v>
      </c>
      <c r="AA23" s="115">
        <f t="shared" si="9"/>
        <v>11225841000</v>
      </c>
      <c r="AB23" s="115">
        <f t="shared" si="9"/>
        <v>12949535193</v>
      </c>
      <c r="AC23" s="115">
        <f t="shared" si="9"/>
        <v>13588410000</v>
      </c>
      <c r="AD23" s="115">
        <f t="shared" si="9"/>
        <v>10148760500</v>
      </c>
      <c r="AE23" s="115">
        <f t="shared" si="9"/>
        <v>11842077000</v>
      </c>
      <c r="AF23" s="115">
        <f t="shared" si="9"/>
        <v>12846082646</v>
      </c>
      <c r="AG23" s="115">
        <f t="shared" si="9"/>
        <v>0</v>
      </c>
      <c r="AH23" s="117">
        <f>AH24+AH25</f>
        <v>0</v>
      </c>
      <c r="AI23" s="115">
        <f t="shared" si="9"/>
        <v>17227737637</v>
      </c>
      <c r="AJ23" s="115">
        <f t="shared" si="9"/>
        <v>36256863787</v>
      </c>
      <c r="AK23" s="115">
        <f t="shared" si="9"/>
        <v>10486422000</v>
      </c>
      <c r="AL23" s="115">
        <f t="shared" si="9"/>
        <v>5769949000</v>
      </c>
      <c r="AM23" s="115">
        <f t="shared" si="9"/>
        <v>7461340000</v>
      </c>
      <c r="AN23" s="115">
        <f t="shared" si="9"/>
        <v>13948278000</v>
      </c>
      <c r="AO23" s="115">
        <f t="shared" si="9"/>
        <v>7690084000</v>
      </c>
      <c r="AP23" s="115">
        <f t="shared" si="9"/>
        <v>0</v>
      </c>
      <c r="AQ23" s="115">
        <f t="shared" si="9"/>
        <v>8856387680</v>
      </c>
      <c r="AR23" s="115">
        <f t="shared" si="9"/>
        <v>5950490320</v>
      </c>
      <c r="AS23" s="115">
        <f t="shared" si="9"/>
        <v>6975515000</v>
      </c>
      <c r="AT23" s="115">
        <f t="shared" si="9"/>
        <v>5363246000</v>
      </c>
      <c r="AU23" s="115">
        <f t="shared" si="9"/>
        <v>31899009000</v>
      </c>
      <c r="AV23" s="115">
        <f t="shared" si="9"/>
        <v>11299921000</v>
      </c>
      <c r="AW23" s="115">
        <f t="shared" si="9"/>
        <v>9682067000</v>
      </c>
      <c r="AX23" s="115">
        <f t="shared" si="9"/>
        <v>13071721000</v>
      </c>
      <c r="AY23" s="115">
        <f t="shared" si="9"/>
        <v>7591518700</v>
      </c>
      <c r="AZ23" s="115">
        <f t="shared" si="9"/>
        <v>11301084000</v>
      </c>
      <c r="BA23" s="115">
        <f t="shared" si="9"/>
        <v>11487348600</v>
      </c>
      <c r="BB23" s="115">
        <f t="shared" si="9"/>
        <v>7736062100</v>
      </c>
      <c r="BC23" s="115">
        <f t="shared" si="9"/>
        <v>9460426000</v>
      </c>
      <c r="BD23" s="115">
        <f t="shared" si="9"/>
        <v>13816688800</v>
      </c>
      <c r="BE23" s="115">
        <f t="shared" si="9"/>
        <v>10278287000</v>
      </c>
      <c r="BF23" s="115">
        <f t="shared" si="9"/>
        <v>8386619000</v>
      </c>
      <c r="BG23" s="115">
        <f t="shared" si="9"/>
        <v>8124566000</v>
      </c>
      <c r="BH23" s="115">
        <f t="shared" si="9"/>
        <v>6125869000</v>
      </c>
      <c r="BI23" s="115">
        <f t="shared" si="9"/>
        <v>9441224600</v>
      </c>
      <c r="BJ23" s="115">
        <f t="shared" si="9"/>
        <v>12949772140</v>
      </c>
      <c r="BK23" s="115">
        <f t="shared" si="9"/>
        <v>5997948000</v>
      </c>
      <c r="BL23" s="115">
        <f t="shared" si="9"/>
        <v>7652065000</v>
      </c>
      <c r="BM23" s="115">
        <f t="shared" si="9"/>
        <v>8879163000</v>
      </c>
      <c r="BN23" s="115">
        <f t="shared" si="9"/>
        <v>5882332000</v>
      </c>
      <c r="BO23" s="115">
        <f t="shared" si="9"/>
        <v>9887435000</v>
      </c>
      <c r="BP23" s="115">
        <f t="shared" si="9"/>
        <v>9746900360</v>
      </c>
      <c r="BQ23" s="115">
        <f t="shared" si="9"/>
        <v>17095525600</v>
      </c>
      <c r="BR23" s="115">
        <f t="shared" si="9"/>
        <v>5993403532</v>
      </c>
      <c r="BS23" s="115">
        <f t="shared" si="9"/>
        <v>9302284000</v>
      </c>
      <c r="BT23" s="115">
        <f t="shared" ref="BT23:BY23" si="10">BT24+BT25</f>
        <v>6454338000</v>
      </c>
      <c r="BU23" s="115">
        <f t="shared" si="10"/>
        <v>0</v>
      </c>
      <c r="BV23" s="115">
        <f t="shared" si="10"/>
        <v>0</v>
      </c>
      <c r="BW23" s="115">
        <f t="shared" si="10"/>
        <v>6277326279</v>
      </c>
      <c r="BX23" s="115">
        <f t="shared" si="10"/>
        <v>3171574721</v>
      </c>
      <c r="BY23" s="115">
        <f t="shared" si="10"/>
        <v>18307714114</v>
      </c>
    </row>
    <row r="24" spans="1:77" s="49" customFormat="1" ht="25.5" customHeight="1" x14ac:dyDescent="0.25">
      <c r="A24" s="118"/>
      <c r="B24" s="119" t="s">
        <v>99</v>
      </c>
      <c r="C24" s="109">
        <f>SUM(F24:U24)</f>
        <v>391919480387</v>
      </c>
      <c r="D24" s="109">
        <f>C24</f>
        <v>391919480387</v>
      </c>
      <c r="E24" s="110"/>
      <c r="F24" s="120"/>
      <c r="G24" s="121">
        <f>R24+S24+U24</f>
        <v>0</v>
      </c>
      <c r="H24" s="109">
        <f>SUM(V24:AF24)</f>
        <v>71612261393</v>
      </c>
      <c r="I24" s="109">
        <f>SUM(AI24:BT24)</f>
        <v>300500622994</v>
      </c>
      <c r="J24" s="109">
        <f>BW24+BX24</f>
        <v>8335129000</v>
      </c>
      <c r="K24" s="109">
        <f>BY24</f>
        <v>11471467000</v>
      </c>
      <c r="L24" s="55"/>
      <c r="M24" s="122"/>
      <c r="N24" s="122"/>
      <c r="O24" s="122"/>
      <c r="P24" s="122"/>
      <c r="Q24" s="122"/>
      <c r="R24" s="122"/>
      <c r="S24" s="122"/>
      <c r="T24" s="122"/>
      <c r="U24" s="122"/>
      <c r="V24" s="123">
        <v>7004825000</v>
      </c>
      <c r="W24" s="72">
        <v>7350489000</v>
      </c>
      <c r="X24" s="72">
        <v>6690576000</v>
      </c>
      <c r="Y24" s="72">
        <v>5293204600</v>
      </c>
      <c r="Z24" s="72">
        <v>6740740000</v>
      </c>
      <c r="AA24" s="72">
        <v>5727679000</v>
      </c>
      <c r="AB24" s="124">
        <v>7026183193</v>
      </c>
      <c r="AC24" s="72">
        <v>7146423000</v>
      </c>
      <c r="AD24" s="72">
        <v>5473133000</v>
      </c>
      <c r="AE24" s="72">
        <v>6303781000</v>
      </c>
      <c r="AF24" s="72">
        <v>6855227600</v>
      </c>
      <c r="AG24" s="125"/>
      <c r="AH24" s="126"/>
      <c r="AI24" s="125">
        <v>10159270462</v>
      </c>
      <c r="AJ24" s="72">
        <v>25663361000</v>
      </c>
      <c r="AK24" s="72">
        <v>8674370000</v>
      </c>
      <c r="AL24" s="72">
        <v>4520133000</v>
      </c>
      <c r="AM24" s="72">
        <v>7098536000</v>
      </c>
      <c r="AN24" s="72">
        <v>13665435000</v>
      </c>
      <c r="AO24" s="72">
        <v>7397381000</v>
      </c>
      <c r="AP24" s="72"/>
      <c r="AQ24" s="72">
        <v>7519876000</v>
      </c>
      <c r="AR24" s="72">
        <v>4680351000</v>
      </c>
      <c r="AS24" s="124">
        <v>4757695000</v>
      </c>
      <c r="AT24" s="72">
        <v>4732892000</v>
      </c>
      <c r="AU24" s="72">
        <v>14402781000</v>
      </c>
      <c r="AV24" s="72">
        <v>10706194000</v>
      </c>
      <c r="AW24" s="72">
        <v>7944314000</v>
      </c>
      <c r="AX24" s="72">
        <v>7560751000</v>
      </c>
      <c r="AY24" s="72">
        <v>5919708000</v>
      </c>
      <c r="AZ24" s="72">
        <v>8071403000</v>
      </c>
      <c r="BA24" s="72">
        <v>6766132000</v>
      </c>
      <c r="BB24" s="72">
        <v>4161557000</v>
      </c>
      <c r="BC24" s="72">
        <v>8292146000</v>
      </c>
      <c r="BD24" s="72">
        <v>9648785000</v>
      </c>
      <c r="BE24" s="72">
        <v>6496728000</v>
      </c>
      <c r="BF24" s="72">
        <v>7535683000</v>
      </c>
      <c r="BG24" s="72">
        <v>8015477000</v>
      </c>
      <c r="BH24" s="72">
        <v>5142207000</v>
      </c>
      <c r="BI24" s="72">
        <v>8740727000</v>
      </c>
      <c r="BJ24" s="72">
        <v>10139650000</v>
      </c>
      <c r="BK24" s="72">
        <v>5344221000</v>
      </c>
      <c r="BL24" s="72">
        <v>6870069000</v>
      </c>
      <c r="BM24" s="72">
        <v>7417377000</v>
      </c>
      <c r="BN24" s="72">
        <v>4843275000</v>
      </c>
      <c r="BO24" s="72">
        <v>9104029000</v>
      </c>
      <c r="BP24" s="72">
        <v>6711368000</v>
      </c>
      <c r="BQ24" s="72">
        <v>12790388000</v>
      </c>
      <c r="BR24" s="72">
        <v>4571176532</v>
      </c>
      <c r="BS24" s="72">
        <v>9034227000</v>
      </c>
      <c r="BT24" s="127">
        <v>5400949000</v>
      </c>
      <c r="BU24" s="127"/>
      <c r="BV24" s="128"/>
      <c r="BW24" s="72">
        <v>5443640379</v>
      </c>
      <c r="BX24" s="72">
        <v>2891488621</v>
      </c>
      <c r="BY24" s="72">
        <v>11471467000</v>
      </c>
    </row>
    <row r="25" spans="1:77" s="49" customFormat="1" ht="31.5" customHeight="1" x14ac:dyDescent="0.25">
      <c r="A25" s="129"/>
      <c r="B25" s="130" t="s">
        <v>100</v>
      </c>
      <c r="C25" s="131">
        <f>SUM(F25:U25)</f>
        <v>204207888257</v>
      </c>
      <c r="D25" s="131">
        <f>C25</f>
        <v>204207888257</v>
      </c>
      <c r="E25" s="132"/>
      <c r="F25" s="133"/>
      <c r="G25" s="133"/>
      <c r="H25" s="109">
        <f>SUM(V25:AF25)</f>
        <v>64225424546</v>
      </c>
      <c r="I25" s="109">
        <f>SUM(AI25:BT25)</f>
        <v>95029268862</v>
      </c>
      <c r="J25" s="109">
        <f>BW25+BX25</f>
        <v>1113772000</v>
      </c>
      <c r="K25" s="109">
        <f>BY25</f>
        <v>6836247114</v>
      </c>
      <c r="L25" s="55"/>
      <c r="M25" s="134">
        <v>196002000</v>
      </c>
      <c r="N25" s="135">
        <v>197951000</v>
      </c>
      <c r="O25" s="134">
        <v>9409465700</v>
      </c>
      <c r="P25" s="136"/>
      <c r="Q25" s="134">
        <v>525360000</v>
      </c>
      <c r="R25" s="134">
        <v>13690512000</v>
      </c>
      <c r="S25" s="135">
        <v>4200000000</v>
      </c>
      <c r="T25" s="134">
        <v>8435795035</v>
      </c>
      <c r="U25" s="134">
        <v>348090000</v>
      </c>
      <c r="V25" s="137">
        <v>6845572000</v>
      </c>
      <c r="W25" s="138">
        <v>6154030000</v>
      </c>
      <c r="X25" s="139">
        <v>6174898000</v>
      </c>
      <c r="Y25" s="139">
        <v>4388443000</v>
      </c>
      <c r="Z25" s="139">
        <v>6594202000</v>
      </c>
      <c r="AA25" s="139">
        <v>5498162000</v>
      </c>
      <c r="AB25" s="140">
        <v>5923352000</v>
      </c>
      <c r="AC25" s="139">
        <v>6441987000</v>
      </c>
      <c r="AD25" s="139">
        <v>4675627500</v>
      </c>
      <c r="AE25" s="139">
        <v>5538296000</v>
      </c>
      <c r="AF25" s="139">
        <v>5990855046</v>
      </c>
      <c r="AG25" s="139"/>
      <c r="AH25" s="141"/>
      <c r="AI25" s="142">
        <v>7068467175</v>
      </c>
      <c r="AJ25" s="139">
        <v>10593502787</v>
      </c>
      <c r="AK25" s="139">
        <v>1812052000</v>
      </c>
      <c r="AL25" s="139">
        <v>1249816000</v>
      </c>
      <c r="AM25" s="139">
        <v>362804000</v>
      </c>
      <c r="AN25" s="139">
        <v>282843000</v>
      </c>
      <c r="AO25" s="139">
        <v>292703000</v>
      </c>
      <c r="AP25" s="139"/>
      <c r="AQ25" s="139">
        <v>1336511680</v>
      </c>
      <c r="AR25" s="139">
        <v>1270139320</v>
      </c>
      <c r="AS25" s="140">
        <v>2217820000</v>
      </c>
      <c r="AT25" s="139">
        <v>630354000</v>
      </c>
      <c r="AU25" s="139">
        <v>17496228000</v>
      </c>
      <c r="AV25" s="139">
        <v>593727000</v>
      </c>
      <c r="AW25" s="139">
        <v>1737753000</v>
      </c>
      <c r="AX25" s="139">
        <v>5510970000</v>
      </c>
      <c r="AY25" s="139">
        <v>1671810700</v>
      </c>
      <c r="AZ25" s="139">
        <v>3229681000</v>
      </c>
      <c r="BA25" s="139">
        <v>4721216600</v>
      </c>
      <c r="BB25" s="139">
        <v>3574505100</v>
      </c>
      <c r="BC25" s="139">
        <v>1168280000</v>
      </c>
      <c r="BD25" s="139">
        <v>4167903800</v>
      </c>
      <c r="BE25" s="139">
        <v>3781559000</v>
      </c>
      <c r="BF25" s="139">
        <v>850936000</v>
      </c>
      <c r="BG25" s="139">
        <v>109089000</v>
      </c>
      <c r="BH25" s="139">
        <v>983662000</v>
      </c>
      <c r="BI25" s="139">
        <v>700497600</v>
      </c>
      <c r="BJ25" s="139">
        <v>2810122140</v>
      </c>
      <c r="BK25" s="139">
        <v>653727000</v>
      </c>
      <c r="BL25" s="139">
        <v>781996000</v>
      </c>
      <c r="BM25" s="139">
        <v>1461786000</v>
      </c>
      <c r="BN25" s="139">
        <v>1039057000</v>
      </c>
      <c r="BO25" s="139">
        <v>783406000</v>
      </c>
      <c r="BP25" s="139">
        <v>3035532360</v>
      </c>
      <c r="BQ25" s="139">
        <v>4305137600</v>
      </c>
      <c r="BR25" s="139">
        <v>1422227000</v>
      </c>
      <c r="BS25" s="139">
        <v>268057000</v>
      </c>
      <c r="BT25" s="139">
        <v>1053389000</v>
      </c>
      <c r="BU25" s="139"/>
      <c r="BV25" s="139"/>
      <c r="BW25" s="139">
        <v>833685900</v>
      </c>
      <c r="BX25" s="139">
        <v>280086100</v>
      </c>
      <c r="BY25" s="139">
        <v>6836247114</v>
      </c>
    </row>
    <row r="26" spans="1:77" s="143" customFormat="1" x14ac:dyDescent="0.25">
      <c r="B26" s="144"/>
      <c r="C26" s="144"/>
      <c r="D26" s="144"/>
      <c r="E26" s="144"/>
      <c r="F26" s="144"/>
      <c r="G26" s="144"/>
      <c r="H26" s="145"/>
      <c r="I26" s="145"/>
      <c r="J26" s="144"/>
      <c r="K26" s="144"/>
      <c r="L26" s="146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9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</row>
    <row r="27" spans="1:77" s="143" customFormat="1" x14ac:dyDescent="0.25">
      <c r="B27" s="145"/>
      <c r="F27" s="144"/>
      <c r="G27" s="144"/>
      <c r="H27" s="145"/>
      <c r="I27" s="145"/>
      <c r="K27" s="150"/>
      <c r="L27" s="151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9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</row>
    <row r="28" spans="1:77" s="143" customFormat="1" x14ac:dyDescent="0.25">
      <c r="B28" s="152"/>
      <c r="F28" s="152"/>
      <c r="G28" s="152"/>
      <c r="H28" s="145"/>
      <c r="I28" s="145"/>
      <c r="K28" s="152"/>
      <c r="L28" s="153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9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</row>
    <row r="29" spans="1:77" s="143" customFormat="1" x14ac:dyDescent="0.25">
      <c r="B29" s="150"/>
      <c r="F29" s="154"/>
      <c r="G29" s="154"/>
      <c r="H29" s="145"/>
      <c r="I29" s="145"/>
      <c r="K29" s="150"/>
      <c r="L29" s="151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</row>
    <row r="30" spans="1:77" s="143" customFormat="1" x14ac:dyDescent="0.25">
      <c r="H30" s="155"/>
      <c r="I30" s="155"/>
      <c r="L30" s="156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9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</row>
    <row r="31" spans="1:77" s="143" customFormat="1" x14ac:dyDescent="0.25">
      <c r="H31" s="155"/>
      <c r="I31" s="155"/>
      <c r="L31" s="156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</row>
    <row r="32" spans="1:77" s="143" customFormat="1" x14ac:dyDescent="0.25">
      <c r="H32" s="155"/>
      <c r="I32" s="155"/>
      <c r="L32" s="156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</row>
    <row r="33" spans="8:77" s="143" customFormat="1" x14ac:dyDescent="0.25">
      <c r="H33" s="155"/>
      <c r="I33" s="155"/>
      <c r="L33" s="156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9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</row>
    <row r="34" spans="8:77" s="158" customFormat="1" x14ac:dyDescent="0.25">
      <c r="H34" s="157"/>
      <c r="I34" s="157"/>
      <c r="L34" s="159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2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</row>
  </sheetData>
  <mergeCells count="84">
    <mergeCell ref="BV8:BV9"/>
    <mergeCell ref="BW8:BW9"/>
    <mergeCell ref="BX8:BX9"/>
    <mergeCell ref="BY8:BY9"/>
    <mergeCell ref="A3:K3"/>
    <mergeCell ref="A4:K4"/>
    <mergeCell ref="J5:L5"/>
    <mergeCell ref="BP8:BP9"/>
    <mergeCell ref="BQ8:BQ9"/>
    <mergeCell ref="BR8:BR9"/>
    <mergeCell ref="BS8:BS9"/>
    <mergeCell ref="BT8:BT9"/>
    <mergeCell ref="BU8:BU9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D8:AD9"/>
    <mergeCell ref="AE8:AE9"/>
    <mergeCell ref="T6:T9"/>
    <mergeCell ref="U6:U9"/>
    <mergeCell ref="V6:BY6"/>
    <mergeCell ref="V7:AH7"/>
    <mergeCell ref="AI7:BV7"/>
    <mergeCell ref="BW7:BX7"/>
    <mergeCell ref="V8:V9"/>
    <mergeCell ref="W8:W9"/>
    <mergeCell ref="X8:X9"/>
    <mergeCell ref="Y8:Y9"/>
    <mergeCell ref="N6:N9"/>
    <mergeCell ref="O6:O9"/>
    <mergeCell ref="P6:P9"/>
    <mergeCell ref="Q6:Q9"/>
    <mergeCell ref="R6:R9"/>
    <mergeCell ref="S6:S9"/>
    <mergeCell ref="H6:H9"/>
    <mergeCell ref="I6:I9"/>
    <mergeCell ref="J6:J9"/>
    <mergeCell ref="K6:K9"/>
    <mergeCell ref="L6:L9"/>
    <mergeCell ref="M6:M9"/>
    <mergeCell ref="A6:A9"/>
    <mergeCell ref="B6:B9"/>
    <mergeCell ref="C6:C9"/>
    <mergeCell ref="D6:D9"/>
    <mergeCell ref="E6:E9"/>
    <mergeCell ref="F6:F9"/>
    <mergeCell ref="G6:G9"/>
  </mergeCells>
  <pageMargins left="0.51181102362204722" right="0.27559055118110237" top="0.27559055118110237" bottom="0.23622047244094491" header="0.23622047244094491" footer="0.19685039370078741"/>
  <pageSetup paperSize="9" scale="99" orientation="landscape" blackAndWhite="1" r:id="rId1"/>
  <headerFooter alignWithMargins="0"/>
  <rowBreaks count="1" manualBreakCount="1">
    <brk id="25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CÔNG KHAI QT.2023</vt:lpstr>
      <vt:lpstr>'Biểu CÔNG KHAI QT.2023'!Print_Titles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2024-11-14T03:41:58Z</cp:lastPrinted>
  <dcterms:created xsi:type="dcterms:W3CDTF">2024-11-14T03:32:51Z</dcterms:created>
  <dcterms:modified xsi:type="dcterms:W3CDTF">2024-11-14T03:42:01Z</dcterms:modified>
</cp:coreProperties>
</file>